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検証（USDJPYH4）" sheetId="1" r:id="rId1"/>
    <sheet name="画像 (2)" sheetId="2" r:id="rId2"/>
    <sheet name="気づき (2)" sheetId="3" r:id="rId3"/>
    <sheet name="検証（USDJPYD1）" sheetId="4" r:id="rId4"/>
    <sheet name="画像" sheetId="5" r:id="rId5"/>
    <sheet name="気づき" sheetId="6" r:id="rId6"/>
    <sheet name="検証終了通貨" sheetId="7" r:id="rId7"/>
    <sheet name="テンプレ" sheetId="8" r:id="rId8"/>
  </sheets>
  <definedNames/>
  <calcPr fullCalcOnLoad="1"/>
</workbook>
</file>

<file path=xl/sharedStrings.xml><?xml version="1.0" encoding="utf-8"?>
<sst xmlns="http://schemas.openxmlformats.org/spreadsheetml/2006/main" count="441" uniqueCount="55">
  <si>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</si>
  <si>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</si>
  <si>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</si>
  <si>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</si>
  <si>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</si>
  <si>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</si>
  <si>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</si>
  <si>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</si>
  <si>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</si>
  <si>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</si>
  <si>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</si>
  <si>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</si>
  <si>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</si>
  <si>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</si>
  <si>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</si>
  <si>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</si>
  <si>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</si>
  <si>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</si>
  <si>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</si>
  <si>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</si>
  <si>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</si>
  <si>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</si>
  <si>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</si>
  <si>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</si>
  <si>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</si>
  <si>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</si>
  <si>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</si>
  <si>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</si>
  <si>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</si>
  <si>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</si>
  <si>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</si>
  <si>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</si>
  <si>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</si>
  <si>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</si>
  <si>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</si>
  <si>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</si>
  <si>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</si>
  <si>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</si>
  <si>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</si>
  <si>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</si>
  <si>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</si>
  <si>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</si>
  <si>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</si>
  <si>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</si>
  <si>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</si>
  <si>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</si>
  <si>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</si>
  <si>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</si>
  <si>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</si>
  <si>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</si>
  <si>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USD/JPY</t>
  </si>
  <si>
    <t>・トレーリングストップ（ダウ理論）
・建値決済</t>
  </si>
  <si>
    <t xml:space="preserve">　検証をしてみましたが後で見返してみてダウ理論でのトレーリングストップが間違っているところがあったので正確に行えるようにしていきたいです。
ストップを上げたほうがいいのか迷う場面が多くありました。
</t>
  </si>
  <si>
    <t>　次は日足での検証に進んでいきたいです！</t>
  </si>
  <si>
    <t>・日足での勝率が２６％だったので４時間足では勝率を上げようと建値決済を行ってみたのですが逆に勝率が下がってしまいました。建値決済、決済の理解が足りないのかもしれません。いくらなんでも２３％では低すぎでしょうか？
・勝率がこれだけ低いのに利益がでてるので、損小利大、ポジションサイジングの大切さを思いました。また検証をしなければこれだけ負けが続けばメンタルがやばいので検証の大切さも.
・レンジの時に連続してPBがでるときはほとんど負けました。基本的にレンジの時や値動きがかなり小さいときにでるPBはあまりよくなかったです。
・PBの次のローソクがひげで安値高値を更新しているが、実体が逆に行き過ぎてるものはすぐにロスカットされました。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</si>
</sst>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4">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indexed="5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
      <sz val="11"/>
      <color theme="3"/>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8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6" fillId="31" borderId="10" xfId="0" applyFont="1" applyFill="1" applyBorder="1" applyAlignment="1">
      <alignment horizontal="center" vertical="center" shrinkToFit="1"/>
    </xf>
    <xf numFmtId="0" fontId="36" fillId="33" borderId="10" xfId="0" applyFont="1" applyFill="1" applyBorder="1" applyAlignment="1">
      <alignment horizontal="center" vertical="center" shrinkToFit="1"/>
    </xf>
    <xf numFmtId="181" fontId="4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1" fillId="0" borderId="10" xfId="0" applyNumberFormat="1" applyFont="1" applyFill="1" applyBorder="1" applyAlignment="1">
      <alignment horizontal="center" vertical="center"/>
    </xf>
    <xf numFmtId="0" fontId="36" fillId="6" borderId="11" xfId="0" applyFont="1" applyFill="1" applyBorder="1" applyAlignment="1">
      <alignment vertical="center"/>
    </xf>
    <xf numFmtId="0" fontId="0" fillId="0" borderId="12" xfId="0" applyBorder="1" applyAlignment="1">
      <alignment horizontal="center" vertical="center"/>
    </xf>
    <xf numFmtId="0" fontId="36" fillId="0" borderId="12" xfId="0" applyFont="1" applyFill="1" applyBorder="1" applyAlignment="1">
      <alignment horizontal="center" vertical="center"/>
    </xf>
    <xf numFmtId="0" fontId="0" fillId="0" borderId="12" xfId="0" applyFill="1" applyBorder="1" applyAlignment="1">
      <alignment horizontal="center" vertical="center"/>
    </xf>
    <xf numFmtId="0" fontId="36" fillId="0" borderId="12" xfId="0" applyFont="1" applyFill="1" applyBorder="1" applyAlignment="1">
      <alignment vertical="center"/>
    </xf>
    <xf numFmtId="0" fontId="0" fillId="0" borderId="13" xfId="0" applyFill="1" applyBorder="1" applyAlignment="1">
      <alignment horizontal="center" vertical="center"/>
    </xf>
    <xf numFmtId="0" fontId="36"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6" fillId="6" borderId="15" xfId="0" applyFont="1" applyFill="1" applyBorder="1" applyAlignment="1">
      <alignment vertical="center"/>
    </xf>
    <xf numFmtId="0" fontId="36" fillId="28" borderId="10" xfId="0" applyFont="1" applyFill="1" applyBorder="1" applyAlignment="1">
      <alignment horizontal="center" vertical="center" shrinkToFit="1"/>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2" fillId="18" borderId="10" xfId="0" applyFont="1" applyFill="1" applyBorder="1" applyAlignment="1">
      <alignment horizontal="center" vertical="center"/>
    </xf>
    <xf numFmtId="0" fontId="42" fillId="0" borderId="0" xfId="0" applyFont="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6" fillId="0" borderId="0" xfId="0" applyFont="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189"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6" fontId="41" fillId="0" borderId="10" xfId="0" applyNumberFormat="1" applyFont="1" applyFill="1" applyBorder="1" applyAlignment="1">
      <alignment horizontal="center" vertical="center"/>
    </xf>
    <xf numFmtId="190" fontId="41" fillId="0" borderId="10" xfId="0" applyNumberFormat="1" applyFont="1" applyFill="1" applyBorder="1" applyAlignment="1">
      <alignment horizontal="center" vertical="center"/>
    </xf>
    <xf numFmtId="189" fontId="41" fillId="0" borderId="11" xfId="0" applyNumberFormat="1" applyFont="1" applyFill="1" applyBorder="1" applyAlignment="1">
      <alignment horizontal="center" vertical="center"/>
    </xf>
    <xf numFmtId="0" fontId="36" fillId="34" borderId="10" xfId="0" applyFont="1" applyFill="1" applyBorder="1" applyAlignment="1">
      <alignment horizontal="center" vertical="center" shrinkToFit="1"/>
    </xf>
    <xf numFmtId="0" fontId="36" fillId="28" borderId="16" xfId="0" applyFont="1" applyFill="1" applyBorder="1" applyAlignment="1">
      <alignment horizontal="center" vertical="center" shrinkToFit="1"/>
    </xf>
    <xf numFmtId="0" fontId="36" fillId="28" borderId="11" xfId="0" applyFont="1" applyFill="1" applyBorder="1" applyAlignment="1">
      <alignment horizontal="center" vertical="center" shrinkToFit="1"/>
    </xf>
    <xf numFmtId="0" fontId="36" fillId="31" borderId="16"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36" fillId="33" borderId="16" xfId="0" applyFont="1" applyFill="1" applyBorder="1" applyAlignment="1">
      <alignment horizontal="center" vertical="center" shrinkToFit="1"/>
    </xf>
    <xf numFmtId="0" fontId="36" fillId="33" borderId="11" xfId="0" applyFont="1" applyFill="1" applyBorder="1" applyAlignment="1">
      <alignment horizontal="center" vertical="center" shrinkToFit="1"/>
    </xf>
    <xf numFmtId="0" fontId="36" fillId="35" borderId="17" xfId="0" applyFont="1" applyFill="1" applyBorder="1" applyAlignment="1">
      <alignment horizontal="center" vertical="center" shrinkToFit="1"/>
    </xf>
    <xf numFmtId="0" fontId="36" fillId="35" borderId="10" xfId="0" applyFont="1" applyFill="1" applyBorder="1" applyAlignment="1">
      <alignment horizontal="center" vertical="center" shrinkToFit="1"/>
    </xf>
    <xf numFmtId="0" fontId="36" fillId="36" borderId="15" xfId="0" applyFont="1" applyFill="1" applyBorder="1" applyAlignment="1">
      <alignment horizontal="center" vertical="center" shrinkToFit="1"/>
    </xf>
    <xf numFmtId="0" fontId="36" fillId="36" borderId="18" xfId="0" applyFont="1" applyFill="1" applyBorder="1" applyAlignment="1">
      <alignment horizontal="center" vertical="center" shrinkToFit="1"/>
    </xf>
    <xf numFmtId="0" fontId="36" fillId="36" borderId="19" xfId="0" applyFont="1" applyFill="1" applyBorder="1" applyAlignment="1">
      <alignment horizontal="center" vertical="center" shrinkToFit="1"/>
    </xf>
    <xf numFmtId="0" fontId="36" fillId="36" borderId="20" xfId="0" applyFont="1" applyFill="1" applyBorder="1" applyAlignment="1">
      <alignment horizontal="center" vertical="center" shrinkToFit="1"/>
    </xf>
    <xf numFmtId="0" fontId="36" fillId="28" borderId="19" xfId="0" applyFont="1" applyFill="1" applyBorder="1" applyAlignment="1">
      <alignment horizontal="center" vertical="center" shrinkToFit="1"/>
    </xf>
    <xf numFmtId="0" fontId="36" fillId="28" borderId="12" xfId="0" applyFont="1" applyFill="1" applyBorder="1" applyAlignment="1">
      <alignment horizontal="center" vertical="center" shrinkToFit="1"/>
    </xf>
    <xf numFmtId="0" fontId="36" fillId="31" borderId="19" xfId="0" applyFont="1" applyFill="1" applyBorder="1" applyAlignment="1">
      <alignment horizontal="center" vertical="center" shrinkToFit="1"/>
    </xf>
    <xf numFmtId="0" fontId="36" fillId="31" borderId="12" xfId="0" applyFont="1" applyFill="1" applyBorder="1" applyAlignment="1">
      <alignment horizontal="center" vertical="center" shrinkToFit="1"/>
    </xf>
    <xf numFmtId="0" fontId="36" fillId="37" borderId="10" xfId="0" applyFont="1" applyFill="1" applyBorder="1" applyAlignment="1">
      <alignment horizontal="center" vertical="center" shrinkToFit="1"/>
    </xf>
    <xf numFmtId="0" fontId="36" fillId="33" borderId="19" xfId="0" applyFont="1" applyFill="1" applyBorder="1" applyAlignment="1">
      <alignment horizontal="center" vertical="center" shrinkToFit="1"/>
    </xf>
    <xf numFmtId="0" fontId="36" fillId="33" borderId="12" xfId="0" applyFont="1" applyFill="1" applyBorder="1" applyAlignment="1">
      <alignment horizontal="center" vertical="center" shrinkToFit="1"/>
    </xf>
    <xf numFmtId="0" fontId="36"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139</xdr:row>
      <xdr:rowOff>57150</xdr:rowOff>
    </xdr:from>
    <xdr:to>
      <xdr:col>18</xdr:col>
      <xdr:colOff>28575</xdr:colOff>
      <xdr:row>171</xdr:row>
      <xdr:rowOff>38100</xdr:rowOff>
    </xdr:to>
    <xdr:pic>
      <xdr:nvPicPr>
        <xdr:cNvPr id="1" name="図 52"/>
        <xdr:cNvPicPr preferRelativeResize="1">
          <a:picLocks noChangeAspect="1"/>
        </xdr:cNvPicPr>
      </xdr:nvPicPr>
      <xdr:blipFill>
        <a:blip r:embed="rId1"/>
        <a:srcRect t="12223" r="6488" b="9100"/>
        <a:stretch>
          <a:fillRect/>
        </a:stretch>
      </xdr:blipFill>
      <xdr:spPr>
        <a:xfrm>
          <a:off x="0" y="23888700"/>
          <a:ext cx="12192000" cy="5467350"/>
        </a:xfrm>
        <a:prstGeom prst="rect">
          <a:avLst/>
        </a:prstGeom>
        <a:noFill/>
        <a:ln w="9525" cmpd="sng">
          <a:noFill/>
        </a:ln>
      </xdr:spPr>
    </xdr:pic>
    <xdr:clientData/>
  </xdr:twoCellAnchor>
  <xdr:twoCellAnchor>
    <xdr:from>
      <xdr:col>15</xdr:col>
      <xdr:colOff>171450</xdr:colOff>
      <xdr:row>143</xdr:row>
      <xdr:rowOff>142875</xdr:rowOff>
    </xdr:from>
    <xdr:to>
      <xdr:col>16</xdr:col>
      <xdr:colOff>152400</xdr:colOff>
      <xdr:row>143</xdr:row>
      <xdr:rowOff>152400</xdr:rowOff>
    </xdr:to>
    <xdr:sp>
      <xdr:nvSpPr>
        <xdr:cNvPr id="2" name="直線コネクタ 50"/>
        <xdr:cNvSpPr>
          <a:spLocks/>
        </xdr:cNvSpPr>
      </xdr:nvSpPr>
      <xdr:spPr>
        <a:xfrm flipV="1">
          <a:off x="10277475" y="24660225"/>
          <a:ext cx="666750" cy="9525"/>
        </a:xfrm>
        <a:prstGeom prst="line">
          <a:avLst/>
        </a:prstGeom>
        <a:noFill/>
        <a:ln w="19050"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17</xdr:col>
      <xdr:colOff>647700</xdr:colOff>
      <xdr:row>34</xdr:row>
      <xdr:rowOff>57150</xdr:rowOff>
    </xdr:to>
    <xdr:pic>
      <xdr:nvPicPr>
        <xdr:cNvPr id="3" name="図 3"/>
        <xdr:cNvPicPr preferRelativeResize="1">
          <a:picLocks noChangeAspect="1"/>
        </xdr:cNvPicPr>
      </xdr:nvPicPr>
      <xdr:blipFill>
        <a:blip r:embed="rId2"/>
        <a:srcRect t="8889" r="6675" b="6098"/>
        <a:stretch>
          <a:fillRect/>
        </a:stretch>
      </xdr:blipFill>
      <xdr:spPr>
        <a:xfrm>
          <a:off x="0" y="0"/>
          <a:ext cx="12125325" cy="5886450"/>
        </a:xfrm>
        <a:prstGeom prst="rect">
          <a:avLst/>
        </a:prstGeom>
        <a:noFill/>
        <a:ln w="9525" cmpd="sng">
          <a:noFill/>
        </a:ln>
      </xdr:spPr>
    </xdr:pic>
    <xdr:clientData/>
  </xdr:twoCellAnchor>
  <xdr:twoCellAnchor editAs="oneCell">
    <xdr:from>
      <xdr:col>0</xdr:col>
      <xdr:colOff>0</xdr:colOff>
      <xdr:row>37</xdr:row>
      <xdr:rowOff>0</xdr:rowOff>
    </xdr:from>
    <xdr:to>
      <xdr:col>17</xdr:col>
      <xdr:colOff>666750</xdr:colOff>
      <xdr:row>71</xdr:row>
      <xdr:rowOff>0</xdr:rowOff>
    </xdr:to>
    <xdr:pic>
      <xdr:nvPicPr>
        <xdr:cNvPr id="4" name="図 4"/>
        <xdr:cNvPicPr preferRelativeResize="1">
          <a:picLocks noChangeAspect="1"/>
        </xdr:cNvPicPr>
      </xdr:nvPicPr>
      <xdr:blipFill>
        <a:blip r:embed="rId3"/>
        <a:srcRect t="9001" r="8676" b="8766"/>
        <a:stretch>
          <a:fillRect/>
        </a:stretch>
      </xdr:blipFill>
      <xdr:spPr>
        <a:xfrm>
          <a:off x="0" y="6343650"/>
          <a:ext cx="12144375" cy="5829300"/>
        </a:xfrm>
        <a:prstGeom prst="rect">
          <a:avLst/>
        </a:prstGeom>
        <a:noFill/>
        <a:ln w="9525" cmpd="sng">
          <a:noFill/>
        </a:ln>
      </xdr:spPr>
    </xdr:pic>
    <xdr:clientData/>
  </xdr:twoCellAnchor>
  <xdr:twoCellAnchor editAs="oneCell">
    <xdr:from>
      <xdr:col>0</xdr:col>
      <xdr:colOff>0</xdr:colOff>
      <xdr:row>72</xdr:row>
      <xdr:rowOff>152400</xdr:rowOff>
    </xdr:from>
    <xdr:to>
      <xdr:col>18</xdr:col>
      <xdr:colOff>38100</xdr:colOff>
      <xdr:row>105</xdr:row>
      <xdr:rowOff>9525</xdr:rowOff>
    </xdr:to>
    <xdr:pic>
      <xdr:nvPicPr>
        <xdr:cNvPr id="5" name="図 5"/>
        <xdr:cNvPicPr preferRelativeResize="1">
          <a:picLocks noChangeAspect="1"/>
        </xdr:cNvPicPr>
      </xdr:nvPicPr>
      <xdr:blipFill>
        <a:blip r:embed="rId4"/>
        <a:srcRect t="12335" r="6425" b="8322"/>
        <a:stretch>
          <a:fillRect/>
        </a:stretch>
      </xdr:blipFill>
      <xdr:spPr>
        <a:xfrm>
          <a:off x="0" y="12496800"/>
          <a:ext cx="12201525" cy="5514975"/>
        </a:xfrm>
        <a:prstGeom prst="rect">
          <a:avLst/>
        </a:prstGeom>
        <a:noFill/>
        <a:ln w="9525" cmpd="sng">
          <a:noFill/>
        </a:ln>
      </xdr:spPr>
    </xdr:pic>
    <xdr:clientData/>
  </xdr:twoCellAnchor>
  <xdr:twoCellAnchor>
    <xdr:from>
      <xdr:col>2</xdr:col>
      <xdr:colOff>333375</xdr:colOff>
      <xdr:row>11</xdr:row>
      <xdr:rowOff>38100</xdr:rowOff>
    </xdr:from>
    <xdr:to>
      <xdr:col>2</xdr:col>
      <xdr:colOff>609600</xdr:colOff>
      <xdr:row>11</xdr:row>
      <xdr:rowOff>38100</xdr:rowOff>
    </xdr:to>
    <xdr:sp>
      <xdr:nvSpPr>
        <xdr:cNvPr id="6" name="直線コネクタ 7"/>
        <xdr:cNvSpPr>
          <a:spLocks/>
        </xdr:cNvSpPr>
      </xdr:nvSpPr>
      <xdr:spPr>
        <a:xfrm flipV="1">
          <a:off x="1524000" y="1924050"/>
          <a:ext cx="276225" cy="0"/>
        </a:xfrm>
        <a:prstGeom prst="line">
          <a:avLst/>
        </a:prstGeom>
        <a:noFill/>
        <a:ln w="38100"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276225</xdr:colOff>
      <xdr:row>0</xdr:row>
      <xdr:rowOff>0</xdr:rowOff>
    </xdr:to>
    <xdr:sp>
      <xdr:nvSpPr>
        <xdr:cNvPr id="7" name="直線コネクタ 17"/>
        <xdr:cNvSpPr>
          <a:spLocks/>
        </xdr:cNvSpPr>
      </xdr:nvSpPr>
      <xdr:spPr>
        <a:xfrm flipV="1">
          <a:off x="0" y="0"/>
          <a:ext cx="276225" cy="0"/>
        </a:xfrm>
        <a:prstGeom prst="line">
          <a:avLst/>
        </a:prstGeom>
        <a:noFill/>
        <a:ln w="38100"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6</xdr:row>
      <xdr:rowOff>161925</xdr:rowOff>
    </xdr:from>
    <xdr:to>
      <xdr:col>5</xdr:col>
      <xdr:colOff>628650</xdr:colOff>
      <xdr:row>6</xdr:row>
      <xdr:rowOff>161925</xdr:rowOff>
    </xdr:to>
    <xdr:sp>
      <xdr:nvSpPr>
        <xdr:cNvPr id="8" name="直線コネクタ 18"/>
        <xdr:cNvSpPr>
          <a:spLocks/>
        </xdr:cNvSpPr>
      </xdr:nvSpPr>
      <xdr:spPr>
        <a:xfrm flipV="1">
          <a:off x="3600450" y="1190625"/>
          <a:ext cx="276225" cy="0"/>
        </a:xfrm>
        <a:prstGeom prst="line">
          <a:avLst/>
        </a:prstGeom>
        <a:noFill/>
        <a:ln w="38100"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18</xdr:row>
      <xdr:rowOff>0</xdr:rowOff>
    </xdr:from>
    <xdr:to>
      <xdr:col>15</xdr:col>
      <xdr:colOff>419100</xdr:colOff>
      <xdr:row>18</xdr:row>
      <xdr:rowOff>0</xdr:rowOff>
    </xdr:to>
    <xdr:sp>
      <xdr:nvSpPr>
        <xdr:cNvPr id="9" name="直線コネクタ 20"/>
        <xdr:cNvSpPr>
          <a:spLocks/>
        </xdr:cNvSpPr>
      </xdr:nvSpPr>
      <xdr:spPr>
        <a:xfrm flipV="1">
          <a:off x="10248900" y="3086100"/>
          <a:ext cx="276225" cy="0"/>
        </a:xfrm>
        <a:prstGeom prst="line">
          <a:avLst/>
        </a:prstGeom>
        <a:noFill/>
        <a:ln w="38100"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628650</xdr:colOff>
      <xdr:row>56</xdr:row>
      <xdr:rowOff>142875</xdr:rowOff>
    </xdr:from>
    <xdr:to>
      <xdr:col>16</xdr:col>
      <xdr:colOff>123825</xdr:colOff>
      <xdr:row>56</xdr:row>
      <xdr:rowOff>142875</xdr:rowOff>
    </xdr:to>
    <xdr:sp>
      <xdr:nvSpPr>
        <xdr:cNvPr id="10" name="直線コネクタ 24"/>
        <xdr:cNvSpPr>
          <a:spLocks/>
        </xdr:cNvSpPr>
      </xdr:nvSpPr>
      <xdr:spPr>
        <a:xfrm>
          <a:off x="10048875" y="9744075"/>
          <a:ext cx="866775" cy="0"/>
        </a:xfrm>
        <a:prstGeom prst="line">
          <a:avLst/>
        </a:prstGeom>
        <a:noFill/>
        <a:ln w="19050"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219075</xdr:colOff>
      <xdr:row>120</xdr:row>
      <xdr:rowOff>95250</xdr:rowOff>
    </xdr:from>
    <xdr:to>
      <xdr:col>5</xdr:col>
      <xdr:colOff>495300</xdr:colOff>
      <xdr:row>120</xdr:row>
      <xdr:rowOff>95250</xdr:rowOff>
    </xdr:to>
    <xdr:sp>
      <xdr:nvSpPr>
        <xdr:cNvPr id="11" name="直線コネクタ 22"/>
        <xdr:cNvSpPr>
          <a:spLocks/>
        </xdr:cNvSpPr>
      </xdr:nvSpPr>
      <xdr:spPr>
        <a:xfrm flipV="1">
          <a:off x="3467100" y="20669250"/>
          <a:ext cx="276225" cy="0"/>
        </a:xfrm>
        <a:prstGeom prst="line">
          <a:avLst/>
        </a:prstGeom>
        <a:noFill/>
        <a:ln w="38100"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81</xdr:row>
      <xdr:rowOff>133350</xdr:rowOff>
    </xdr:from>
    <xdr:to>
      <xdr:col>3</xdr:col>
      <xdr:colOff>457200</xdr:colOff>
      <xdr:row>81</xdr:row>
      <xdr:rowOff>133350</xdr:rowOff>
    </xdr:to>
    <xdr:sp>
      <xdr:nvSpPr>
        <xdr:cNvPr id="12" name="直線コネクタ 25"/>
        <xdr:cNvSpPr>
          <a:spLocks/>
        </xdr:cNvSpPr>
      </xdr:nvSpPr>
      <xdr:spPr>
        <a:xfrm flipV="1">
          <a:off x="2057400" y="14020800"/>
          <a:ext cx="276225" cy="0"/>
        </a:xfrm>
        <a:prstGeom prst="line">
          <a:avLst/>
        </a:prstGeom>
        <a:noFill/>
        <a:ln w="38100"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78</xdr:row>
      <xdr:rowOff>85725</xdr:rowOff>
    </xdr:from>
    <xdr:to>
      <xdr:col>5</xdr:col>
      <xdr:colOff>114300</xdr:colOff>
      <xdr:row>79</xdr:row>
      <xdr:rowOff>161925</xdr:rowOff>
    </xdr:to>
    <xdr:sp>
      <xdr:nvSpPr>
        <xdr:cNvPr id="13" name="四角形吹き出し 26"/>
        <xdr:cNvSpPr>
          <a:spLocks/>
        </xdr:cNvSpPr>
      </xdr:nvSpPr>
      <xdr:spPr>
        <a:xfrm>
          <a:off x="2524125" y="13458825"/>
          <a:ext cx="838200" cy="247650"/>
        </a:xfrm>
        <a:prstGeom prst="wedgeRectCallout">
          <a:avLst>
            <a:gd name="adj1" fmla="val -76504"/>
            <a:gd name="adj2" fmla="val 14326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建値決済</a:t>
          </a:r>
        </a:p>
      </xdr:txBody>
    </xdr:sp>
    <xdr:clientData/>
  </xdr:twoCellAnchor>
  <xdr:twoCellAnchor>
    <xdr:from>
      <xdr:col>10</xdr:col>
      <xdr:colOff>95250</xdr:colOff>
      <xdr:row>93</xdr:row>
      <xdr:rowOff>85725</xdr:rowOff>
    </xdr:from>
    <xdr:to>
      <xdr:col>10</xdr:col>
      <xdr:colOff>371475</xdr:colOff>
      <xdr:row>93</xdr:row>
      <xdr:rowOff>85725</xdr:rowOff>
    </xdr:to>
    <xdr:sp>
      <xdr:nvSpPr>
        <xdr:cNvPr id="14" name="直線コネクタ 29"/>
        <xdr:cNvSpPr>
          <a:spLocks/>
        </xdr:cNvSpPr>
      </xdr:nvSpPr>
      <xdr:spPr>
        <a:xfrm flipV="1">
          <a:off x="6772275" y="16030575"/>
          <a:ext cx="276225" cy="0"/>
        </a:xfrm>
        <a:prstGeom prst="line">
          <a:avLst/>
        </a:prstGeom>
        <a:noFill/>
        <a:ln w="38100"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90</xdr:row>
      <xdr:rowOff>85725</xdr:rowOff>
    </xdr:from>
    <xdr:to>
      <xdr:col>9</xdr:col>
      <xdr:colOff>304800</xdr:colOff>
      <xdr:row>90</xdr:row>
      <xdr:rowOff>85725</xdr:rowOff>
    </xdr:to>
    <xdr:sp>
      <xdr:nvSpPr>
        <xdr:cNvPr id="15" name="直線コネクタ 31"/>
        <xdr:cNvSpPr>
          <a:spLocks/>
        </xdr:cNvSpPr>
      </xdr:nvSpPr>
      <xdr:spPr>
        <a:xfrm flipV="1">
          <a:off x="6019800" y="15516225"/>
          <a:ext cx="276225" cy="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73</xdr:row>
      <xdr:rowOff>19050</xdr:rowOff>
    </xdr:from>
    <xdr:to>
      <xdr:col>9</xdr:col>
      <xdr:colOff>571500</xdr:colOff>
      <xdr:row>100</xdr:row>
      <xdr:rowOff>114300</xdr:rowOff>
    </xdr:to>
    <xdr:sp>
      <xdr:nvSpPr>
        <xdr:cNvPr id="16" name="直線コネクタ 33"/>
        <xdr:cNvSpPr>
          <a:spLocks/>
        </xdr:cNvSpPr>
      </xdr:nvSpPr>
      <xdr:spPr>
        <a:xfrm flipH="1">
          <a:off x="6553200" y="12534900"/>
          <a:ext cx="9525" cy="472440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106</xdr:row>
      <xdr:rowOff>28575</xdr:rowOff>
    </xdr:from>
    <xdr:to>
      <xdr:col>18</xdr:col>
      <xdr:colOff>19050</xdr:colOff>
      <xdr:row>138</xdr:row>
      <xdr:rowOff>47625</xdr:rowOff>
    </xdr:to>
    <xdr:pic>
      <xdr:nvPicPr>
        <xdr:cNvPr id="17" name="図 36"/>
        <xdr:cNvPicPr preferRelativeResize="1">
          <a:picLocks noChangeAspect="1"/>
        </xdr:cNvPicPr>
      </xdr:nvPicPr>
      <xdr:blipFill>
        <a:blip r:embed="rId5"/>
        <a:srcRect t="12112" r="6738" b="8766"/>
        <a:stretch>
          <a:fillRect/>
        </a:stretch>
      </xdr:blipFill>
      <xdr:spPr>
        <a:xfrm>
          <a:off x="0" y="18202275"/>
          <a:ext cx="12182475" cy="5505450"/>
        </a:xfrm>
        <a:prstGeom prst="rect">
          <a:avLst/>
        </a:prstGeom>
        <a:noFill/>
        <a:ln w="9525" cmpd="sng">
          <a:noFill/>
        </a:ln>
      </xdr:spPr>
    </xdr:pic>
    <xdr:clientData/>
  </xdr:twoCellAnchor>
  <xdr:twoCellAnchor>
    <xdr:from>
      <xdr:col>10</xdr:col>
      <xdr:colOff>419100</xdr:colOff>
      <xdr:row>90</xdr:row>
      <xdr:rowOff>85725</xdr:rowOff>
    </xdr:from>
    <xdr:to>
      <xdr:col>11</xdr:col>
      <xdr:colOff>571500</xdr:colOff>
      <xdr:row>91</xdr:row>
      <xdr:rowOff>161925</xdr:rowOff>
    </xdr:to>
    <xdr:sp>
      <xdr:nvSpPr>
        <xdr:cNvPr id="18" name="四角形吹き出し 34"/>
        <xdr:cNvSpPr>
          <a:spLocks/>
        </xdr:cNvSpPr>
      </xdr:nvSpPr>
      <xdr:spPr>
        <a:xfrm>
          <a:off x="7096125" y="15516225"/>
          <a:ext cx="838200" cy="247650"/>
        </a:xfrm>
        <a:prstGeom prst="wedgeRectCallout">
          <a:avLst>
            <a:gd name="adj1" fmla="val -76504"/>
            <a:gd name="adj2" fmla="val 14326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建値決済</a:t>
          </a:r>
        </a:p>
      </xdr:txBody>
    </xdr:sp>
    <xdr:clientData/>
  </xdr:twoCellAnchor>
  <xdr:twoCellAnchor>
    <xdr:from>
      <xdr:col>5</xdr:col>
      <xdr:colOff>590550</xdr:colOff>
      <xdr:row>116</xdr:row>
      <xdr:rowOff>123825</xdr:rowOff>
    </xdr:from>
    <xdr:to>
      <xdr:col>6</xdr:col>
      <xdr:colOff>180975</xdr:colOff>
      <xdr:row>116</xdr:row>
      <xdr:rowOff>123825</xdr:rowOff>
    </xdr:to>
    <xdr:sp>
      <xdr:nvSpPr>
        <xdr:cNvPr id="19" name="直線コネクタ 40"/>
        <xdr:cNvSpPr>
          <a:spLocks/>
        </xdr:cNvSpPr>
      </xdr:nvSpPr>
      <xdr:spPr>
        <a:xfrm flipV="1">
          <a:off x="3838575" y="20012025"/>
          <a:ext cx="276225" cy="0"/>
        </a:xfrm>
        <a:prstGeom prst="line">
          <a:avLst/>
        </a:prstGeom>
        <a:noFill/>
        <a:ln w="38100"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118</xdr:row>
      <xdr:rowOff>95250</xdr:rowOff>
    </xdr:from>
    <xdr:to>
      <xdr:col>1</xdr:col>
      <xdr:colOff>47625</xdr:colOff>
      <xdr:row>118</xdr:row>
      <xdr:rowOff>95250</xdr:rowOff>
    </xdr:to>
    <xdr:sp>
      <xdr:nvSpPr>
        <xdr:cNvPr id="20" name="直線コネクタ 41"/>
        <xdr:cNvSpPr>
          <a:spLocks/>
        </xdr:cNvSpPr>
      </xdr:nvSpPr>
      <xdr:spPr>
        <a:xfrm flipV="1">
          <a:off x="342900" y="20326350"/>
          <a:ext cx="276225" cy="0"/>
        </a:xfrm>
        <a:prstGeom prst="line">
          <a:avLst/>
        </a:prstGeom>
        <a:noFill/>
        <a:ln w="38100"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590550</xdr:colOff>
      <xdr:row>116</xdr:row>
      <xdr:rowOff>28575</xdr:rowOff>
    </xdr:from>
    <xdr:to>
      <xdr:col>8</xdr:col>
      <xdr:colOff>180975</xdr:colOff>
      <xdr:row>116</xdr:row>
      <xdr:rowOff>28575</xdr:rowOff>
    </xdr:to>
    <xdr:sp>
      <xdr:nvSpPr>
        <xdr:cNvPr id="21" name="直線コネクタ 43"/>
        <xdr:cNvSpPr>
          <a:spLocks/>
        </xdr:cNvSpPr>
      </xdr:nvSpPr>
      <xdr:spPr>
        <a:xfrm flipV="1">
          <a:off x="5210175" y="19916775"/>
          <a:ext cx="276225" cy="0"/>
        </a:xfrm>
        <a:prstGeom prst="line">
          <a:avLst/>
        </a:prstGeom>
        <a:noFill/>
        <a:ln w="38100"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140</xdr:row>
      <xdr:rowOff>114300</xdr:rowOff>
    </xdr:from>
    <xdr:to>
      <xdr:col>21</xdr:col>
      <xdr:colOff>209550</xdr:colOff>
      <xdr:row>142</xdr:row>
      <xdr:rowOff>28575</xdr:rowOff>
    </xdr:to>
    <xdr:sp>
      <xdr:nvSpPr>
        <xdr:cNvPr id="22" name="四角形吹き出し 44"/>
        <xdr:cNvSpPr>
          <a:spLocks/>
        </xdr:cNvSpPr>
      </xdr:nvSpPr>
      <xdr:spPr>
        <a:xfrm>
          <a:off x="13592175" y="24117300"/>
          <a:ext cx="838200" cy="257175"/>
        </a:xfrm>
        <a:prstGeom prst="wedgeRectCallout">
          <a:avLst>
            <a:gd name="adj1" fmla="val -76504"/>
            <a:gd name="adj2" fmla="val 14326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建値決済</a:t>
          </a:r>
        </a:p>
      </xdr:txBody>
    </xdr:sp>
    <xdr:clientData/>
  </xdr:twoCellAnchor>
  <xdr:twoCellAnchor>
    <xdr:from>
      <xdr:col>1</xdr:col>
      <xdr:colOff>180975</xdr:colOff>
      <xdr:row>114</xdr:row>
      <xdr:rowOff>142875</xdr:rowOff>
    </xdr:from>
    <xdr:to>
      <xdr:col>2</xdr:col>
      <xdr:colOff>400050</xdr:colOff>
      <xdr:row>116</xdr:row>
      <xdr:rowOff>57150</xdr:rowOff>
    </xdr:to>
    <xdr:sp>
      <xdr:nvSpPr>
        <xdr:cNvPr id="23" name="四角形吹き出し 45"/>
        <xdr:cNvSpPr>
          <a:spLocks/>
        </xdr:cNvSpPr>
      </xdr:nvSpPr>
      <xdr:spPr>
        <a:xfrm>
          <a:off x="752475" y="19688175"/>
          <a:ext cx="838200" cy="257175"/>
        </a:xfrm>
        <a:prstGeom prst="wedgeRectCallout">
          <a:avLst>
            <a:gd name="adj1" fmla="val -76504"/>
            <a:gd name="adj2" fmla="val 14326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建値決済</a:t>
          </a:r>
        </a:p>
      </xdr:txBody>
    </xdr:sp>
    <xdr:clientData/>
  </xdr:twoCellAnchor>
  <xdr:twoCellAnchor>
    <xdr:from>
      <xdr:col>10</xdr:col>
      <xdr:colOff>285750</xdr:colOff>
      <xdr:row>112</xdr:row>
      <xdr:rowOff>85725</xdr:rowOff>
    </xdr:from>
    <xdr:to>
      <xdr:col>10</xdr:col>
      <xdr:colOff>561975</xdr:colOff>
      <xdr:row>112</xdr:row>
      <xdr:rowOff>85725</xdr:rowOff>
    </xdr:to>
    <xdr:sp>
      <xdr:nvSpPr>
        <xdr:cNvPr id="24" name="直線コネクタ 47"/>
        <xdr:cNvSpPr>
          <a:spLocks/>
        </xdr:cNvSpPr>
      </xdr:nvSpPr>
      <xdr:spPr>
        <a:xfrm flipV="1">
          <a:off x="6962775" y="19288125"/>
          <a:ext cx="276225" cy="0"/>
        </a:xfrm>
        <a:prstGeom prst="line">
          <a:avLst/>
        </a:prstGeom>
        <a:noFill/>
        <a:ln w="38100"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151</xdr:row>
      <xdr:rowOff>76200</xdr:rowOff>
    </xdr:from>
    <xdr:to>
      <xdr:col>11</xdr:col>
      <xdr:colOff>266700</xdr:colOff>
      <xdr:row>151</xdr:row>
      <xdr:rowOff>85725</xdr:rowOff>
    </xdr:to>
    <xdr:sp>
      <xdr:nvSpPr>
        <xdr:cNvPr id="25" name="直線コネクタ 46"/>
        <xdr:cNvSpPr>
          <a:spLocks/>
        </xdr:cNvSpPr>
      </xdr:nvSpPr>
      <xdr:spPr>
        <a:xfrm flipV="1">
          <a:off x="6210300" y="25965150"/>
          <a:ext cx="1419225" cy="19050"/>
        </a:xfrm>
        <a:prstGeom prst="line">
          <a:avLst/>
        </a:prstGeom>
        <a:noFill/>
        <a:ln w="22225"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146</xdr:row>
      <xdr:rowOff>142875</xdr:rowOff>
    </xdr:from>
    <xdr:to>
      <xdr:col>17</xdr:col>
      <xdr:colOff>609600</xdr:colOff>
      <xdr:row>149</xdr:row>
      <xdr:rowOff>123825</xdr:rowOff>
    </xdr:to>
    <xdr:sp>
      <xdr:nvSpPr>
        <xdr:cNvPr id="26" name="四角形吹き出し 59"/>
        <xdr:cNvSpPr>
          <a:spLocks/>
        </xdr:cNvSpPr>
      </xdr:nvSpPr>
      <xdr:spPr>
        <a:xfrm>
          <a:off x="10801350" y="25174575"/>
          <a:ext cx="1285875" cy="495300"/>
        </a:xfrm>
        <a:prstGeom prst="wedgeRectCallout">
          <a:avLst>
            <a:gd name="adj1" fmla="val -51152"/>
            <a:gd name="adj2" fmla="val -159101"/>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安値切下げにより決済</a:t>
          </a:r>
        </a:p>
      </xdr:txBody>
    </xdr:sp>
    <xdr:clientData/>
  </xdr:twoCellAnchor>
  <xdr:twoCellAnchor>
    <xdr:from>
      <xdr:col>5</xdr:col>
      <xdr:colOff>628650</xdr:colOff>
      <xdr:row>44</xdr:row>
      <xdr:rowOff>142875</xdr:rowOff>
    </xdr:from>
    <xdr:to>
      <xdr:col>6</xdr:col>
      <xdr:colOff>342900</xdr:colOff>
      <xdr:row>44</xdr:row>
      <xdr:rowOff>142875</xdr:rowOff>
    </xdr:to>
    <xdr:sp>
      <xdr:nvSpPr>
        <xdr:cNvPr id="27" name="直線コネクタ 62"/>
        <xdr:cNvSpPr>
          <a:spLocks/>
        </xdr:cNvSpPr>
      </xdr:nvSpPr>
      <xdr:spPr>
        <a:xfrm flipV="1">
          <a:off x="3876675" y="7686675"/>
          <a:ext cx="400050" cy="0"/>
        </a:xfrm>
        <a:prstGeom prst="line">
          <a:avLst/>
        </a:prstGeom>
        <a:noFill/>
        <a:ln w="22225"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52</xdr:row>
      <xdr:rowOff>47625</xdr:rowOff>
    </xdr:from>
    <xdr:to>
      <xdr:col>9</xdr:col>
      <xdr:colOff>381000</xdr:colOff>
      <xdr:row>52</xdr:row>
      <xdr:rowOff>57150</xdr:rowOff>
    </xdr:to>
    <xdr:sp>
      <xdr:nvSpPr>
        <xdr:cNvPr id="28" name="直線コネクタ 63"/>
        <xdr:cNvSpPr>
          <a:spLocks/>
        </xdr:cNvSpPr>
      </xdr:nvSpPr>
      <xdr:spPr>
        <a:xfrm>
          <a:off x="6105525" y="8963025"/>
          <a:ext cx="266700" cy="9525"/>
        </a:xfrm>
        <a:prstGeom prst="line">
          <a:avLst/>
        </a:prstGeom>
        <a:noFill/>
        <a:ln w="19050" cmpd="sng">
          <a:solidFill>
            <a:srgbClr val="C0504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53</xdr:row>
      <xdr:rowOff>57150</xdr:rowOff>
    </xdr:from>
    <xdr:to>
      <xdr:col>17</xdr:col>
      <xdr:colOff>228600</xdr:colOff>
      <xdr:row>54</xdr:row>
      <xdr:rowOff>133350</xdr:rowOff>
    </xdr:to>
    <xdr:sp>
      <xdr:nvSpPr>
        <xdr:cNvPr id="29" name="四角形吹き出し 72"/>
        <xdr:cNvSpPr>
          <a:spLocks/>
        </xdr:cNvSpPr>
      </xdr:nvSpPr>
      <xdr:spPr>
        <a:xfrm>
          <a:off x="10868025" y="9144000"/>
          <a:ext cx="838200" cy="247650"/>
        </a:xfrm>
        <a:prstGeom prst="wedgeRectCallout">
          <a:avLst>
            <a:gd name="adj1" fmla="val -76504"/>
            <a:gd name="adj2" fmla="val 14326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建値決済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109"/>
  <sheetViews>
    <sheetView tabSelected="1" zoomScalePageLayoutView="0" workbookViewId="0" topLeftCell="A1">
      <pane ySplit="8" topLeftCell="A9" activePane="bottomLeft" state="frozen"/>
      <selection pane="topLeft" activeCell="J63" sqref="J63"/>
      <selection pane="bottomLeft" activeCell="P55" sqref="P55:Q55"/>
    </sheetView>
  </sheetViews>
  <sheetFormatPr defaultColWidth="9.00390625" defaultRowHeight="13.5"/>
  <cols>
    <col min="1" max="1" width="2.875" style="0" customWidth="1"/>
    <col min="2" max="18" width="6.625" style="0" customWidth="1"/>
    <col min="22" max="22" width="10.875" style="23" bestFit="1" customWidth="1"/>
  </cols>
  <sheetData>
    <row r="2" spans="2:20" ht="13.5">
      <c r="B2" s="75" t="s">
        <v>5</v>
      </c>
      <c r="C2" s="75"/>
      <c r="D2" s="78"/>
      <c r="E2" s="78"/>
      <c r="F2" s="75" t="s">
        <v>6</v>
      </c>
      <c r="G2" s="75"/>
      <c r="H2" s="78" t="s">
        <v>36</v>
      </c>
      <c r="I2" s="78"/>
      <c r="J2" s="75" t="s">
        <v>7</v>
      </c>
      <c r="K2" s="75"/>
      <c r="L2" s="72">
        <f>C9</f>
        <v>1000000</v>
      </c>
      <c r="M2" s="78"/>
      <c r="N2" s="75" t="s">
        <v>8</v>
      </c>
      <c r="O2" s="75"/>
      <c r="P2" s="72" t="e">
        <f>C108+R108</f>
        <v>#VALUE!</v>
      </c>
      <c r="Q2" s="78"/>
      <c r="R2" s="1"/>
      <c r="S2" s="1"/>
      <c r="T2" s="1"/>
    </row>
    <row r="3" spans="2:19" ht="57" customHeight="1">
      <c r="B3" s="75" t="s">
        <v>9</v>
      </c>
      <c r="C3" s="75"/>
      <c r="D3" s="80" t="s">
        <v>38</v>
      </c>
      <c r="E3" s="80"/>
      <c r="F3" s="80"/>
      <c r="G3" s="80"/>
      <c r="H3" s="80"/>
      <c r="I3" s="80"/>
      <c r="J3" s="75" t="s">
        <v>10</v>
      </c>
      <c r="K3" s="75"/>
      <c r="L3" s="80" t="s">
        <v>51</v>
      </c>
      <c r="M3" s="81"/>
      <c r="N3" s="81"/>
      <c r="O3" s="81"/>
      <c r="P3" s="81"/>
      <c r="Q3" s="81"/>
      <c r="R3" s="1"/>
      <c r="S3" s="1"/>
    </row>
    <row r="4" spans="2:20" ht="13.5">
      <c r="B4" s="75" t="s">
        <v>11</v>
      </c>
      <c r="C4" s="75"/>
      <c r="D4" s="73">
        <f>SUM($R$9:$S$993)</f>
        <v>1305766.867876458</v>
      </c>
      <c r="E4" s="73"/>
      <c r="F4" s="75" t="s">
        <v>12</v>
      </c>
      <c r="G4" s="75"/>
      <c r="H4" s="79">
        <f>SUM($T$9:$U$108)</f>
        <v>522.9000000000012</v>
      </c>
      <c r="I4" s="78"/>
      <c r="J4" s="71" t="s">
        <v>13</v>
      </c>
      <c r="K4" s="71"/>
      <c r="L4" s="72">
        <f>MAX($C$9:$D$990)-C9</f>
        <v>1305766.867876457</v>
      </c>
      <c r="M4" s="72"/>
      <c r="N4" s="71" t="s">
        <v>14</v>
      </c>
      <c r="O4" s="71"/>
      <c r="P4" s="73">
        <f>MIN($C$9:$D$990)-C9</f>
        <v>-146268.0846402048</v>
      </c>
      <c r="Q4" s="73"/>
      <c r="R4" s="1"/>
      <c r="S4" s="1"/>
      <c r="T4" s="1"/>
    </row>
    <row r="5" spans="2:20" ht="13.5">
      <c r="B5" s="43" t="s">
        <v>15</v>
      </c>
      <c r="C5" s="2">
        <f>COUNTIF($R$9:$R$990,"&gt;0")</f>
        <v>23</v>
      </c>
      <c r="D5" s="42" t="s">
        <v>16</v>
      </c>
      <c r="E5" s="16">
        <f>COUNTIF($R$9:$R$990,"&lt;0")</f>
        <v>47</v>
      </c>
      <c r="F5" s="42" t="s">
        <v>17</v>
      </c>
      <c r="G5" s="2">
        <f>COUNTIF($R$9:$R$990,"=0")</f>
        <v>27</v>
      </c>
      <c r="H5" s="42" t="s">
        <v>18</v>
      </c>
      <c r="I5" s="3">
        <f>C5/SUM(C5,E5,G5)</f>
        <v>0.23711340206185566</v>
      </c>
      <c r="J5" s="74" t="s">
        <v>19</v>
      </c>
      <c r="K5" s="75"/>
      <c r="L5" s="76"/>
      <c r="M5" s="77"/>
      <c r="N5" s="18" t="s">
        <v>20</v>
      </c>
      <c r="O5" s="9"/>
      <c r="P5" s="76"/>
      <c r="Q5" s="77"/>
      <c r="R5" s="1"/>
      <c r="S5" s="1"/>
      <c r="T5" s="1"/>
    </row>
    <row r="6" spans="2:20" ht="13.5">
      <c r="B6" s="11"/>
      <c r="C6" s="14"/>
      <c r="D6" s="15"/>
      <c r="E6" s="12"/>
      <c r="F6" s="11"/>
      <c r="G6" s="12"/>
      <c r="H6" s="11"/>
      <c r="I6" s="17"/>
      <c r="J6" s="11"/>
      <c r="K6" s="11"/>
      <c r="L6" s="12"/>
      <c r="M6" s="12"/>
      <c r="N6" s="13"/>
      <c r="O6" s="13"/>
      <c r="P6" s="10"/>
      <c r="Q6" s="7"/>
      <c r="R6" s="1"/>
      <c r="S6" s="1"/>
      <c r="T6" s="1"/>
    </row>
    <row r="7" spans="2:21" ht="13.5">
      <c r="B7" s="58" t="s">
        <v>21</v>
      </c>
      <c r="C7" s="60" t="s">
        <v>22</v>
      </c>
      <c r="D7" s="61"/>
      <c r="E7" s="64" t="s">
        <v>23</v>
      </c>
      <c r="F7" s="65"/>
      <c r="G7" s="65"/>
      <c r="H7" s="65"/>
      <c r="I7" s="53"/>
      <c r="J7" s="66" t="s">
        <v>24</v>
      </c>
      <c r="K7" s="67"/>
      <c r="L7" s="55"/>
      <c r="M7" s="68" t="s">
        <v>25</v>
      </c>
      <c r="N7" s="69" t="s">
        <v>26</v>
      </c>
      <c r="O7" s="70"/>
      <c r="P7" s="70"/>
      <c r="Q7" s="57"/>
      <c r="R7" s="51" t="s">
        <v>27</v>
      </c>
      <c r="S7" s="51"/>
      <c r="T7" s="51"/>
      <c r="U7" s="51"/>
    </row>
    <row r="8" spans="2:21" ht="13.5">
      <c r="B8" s="59"/>
      <c r="C8" s="62"/>
      <c r="D8" s="63"/>
      <c r="E8" s="19" t="s">
        <v>28</v>
      </c>
      <c r="F8" s="19" t="s">
        <v>29</v>
      </c>
      <c r="G8" s="19" t="s">
        <v>30</v>
      </c>
      <c r="H8" s="52" t="s">
        <v>31</v>
      </c>
      <c r="I8" s="53"/>
      <c r="J8" s="4" t="s">
        <v>32</v>
      </c>
      <c r="K8" s="54" t="s">
        <v>33</v>
      </c>
      <c r="L8" s="55"/>
      <c r="M8" s="68"/>
      <c r="N8" s="5" t="s">
        <v>28</v>
      </c>
      <c r="O8" s="5" t="s">
        <v>29</v>
      </c>
      <c r="P8" s="56" t="s">
        <v>31</v>
      </c>
      <c r="Q8" s="57"/>
      <c r="R8" s="51" t="s">
        <v>34</v>
      </c>
      <c r="S8" s="51"/>
      <c r="T8" s="51" t="s">
        <v>32</v>
      </c>
      <c r="U8" s="51"/>
    </row>
    <row r="9" spans="2:21" ht="13.5">
      <c r="B9" s="44">
        <v>1</v>
      </c>
      <c r="C9" s="46">
        <v>1000000</v>
      </c>
      <c r="D9" s="46"/>
      <c r="E9" s="44">
        <v>2009</v>
      </c>
      <c r="F9" s="8">
        <v>42733</v>
      </c>
      <c r="G9" s="44" t="s">
        <v>4</v>
      </c>
      <c r="H9" s="47">
        <v>91.75</v>
      </c>
      <c r="I9" s="47"/>
      <c r="J9" s="44">
        <v>24</v>
      </c>
      <c r="K9" s="46">
        <f aca="true" t="shared" si="0" ref="K9:K72">IF(F9="","",C9*0.03)</f>
        <v>30000</v>
      </c>
      <c r="L9" s="46"/>
      <c r="M9" s="6">
        <f>IF(J9="","",(K9/J9)/1000)</f>
        <v>1.25</v>
      </c>
      <c r="N9" s="44">
        <v>2010</v>
      </c>
      <c r="O9" s="8">
        <v>42374</v>
      </c>
      <c r="P9" s="47">
        <v>91.9</v>
      </c>
      <c r="Q9" s="47"/>
      <c r="R9" s="48">
        <f>IF(O9="","",(IF(G9="売",H9-P9,P9-H9))*M9*100000)</f>
        <v>18750.00000000071</v>
      </c>
      <c r="S9" s="48"/>
      <c r="T9" s="49">
        <f>IF(O9="","",IF(R9&lt;0,J9*(-1),IF(G9="買",(P9-H9)*100,(H9-P9)*100)))</f>
        <v>15.000000000000568</v>
      </c>
      <c r="U9" s="49"/>
    </row>
    <row r="10" spans="2:21" ht="13.5">
      <c r="B10" s="44">
        <v>2</v>
      </c>
      <c r="C10" s="46">
        <f>IF(R9="","",C9+R9)</f>
        <v>1018750.0000000007</v>
      </c>
      <c r="D10" s="50"/>
      <c r="E10" s="44">
        <v>2010</v>
      </c>
      <c r="F10" s="8">
        <v>42377</v>
      </c>
      <c r="G10" s="44" t="s">
        <v>4</v>
      </c>
      <c r="H10" s="47">
        <v>93.43</v>
      </c>
      <c r="I10" s="47"/>
      <c r="J10" s="44">
        <v>59</v>
      </c>
      <c r="K10" s="46">
        <f t="shared" si="0"/>
        <v>30562.50000000002</v>
      </c>
      <c r="L10" s="46"/>
      <c r="M10" s="6">
        <f aca="true" t="shared" si="1" ref="M10:M73">IF(J10="","",(K10/J10)/1000)</f>
        <v>0.5180084745762715</v>
      </c>
      <c r="N10" s="44">
        <v>2010</v>
      </c>
      <c r="O10" s="8">
        <v>42377</v>
      </c>
      <c r="P10" s="47">
        <v>92.84</v>
      </c>
      <c r="Q10" s="47"/>
      <c r="R10" s="48">
        <f aca="true" t="shared" si="2" ref="R10:R73">IF(O10="","",(IF(G10="売",H10-P10,P10-H10))*M10*100000)</f>
        <v>-30562.500000000196</v>
      </c>
      <c r="S10" s="48"/>
      <c r="T10" s="49">
        <f aca="true" t="shared" si="3" ref="T10:T73">IF(O10="","",IF(R10&lt;0,J10*(-1),IF(G10="買",(P10-H10)*100,(H10-P10)*100)))</f>
        <v>-59</v>
      </c>
      <c r="U10" s="49"/>
    </row>
    <row r="11" spans="2:21" ht="13.5">
      <c r="B11" s="44">
        <v>3</v>
      </c>
      <c r="C11" s="46">
        <f aca="true" t="shared" si="4" ref="C11:C73">IF(R10="","",C10+R10)</f>
        <v>988187.5000000005</v>
      </c>
      <c r="D11" s="46"/>
      <c r="E11" s="44">
        <v>2010</v>
      </c>
      <c r="F11" s="8">
        <v>42402</v>
      </c>
      <c r="G11" s="44" t="s">
        <v>4</v>
      </c>
      <c r="H11" s="47">
        <v>90.79</v>
      </c>
      <c r="I11" s="47"/>
      <c r="J11" s="44">
        <v>32</v>
      </c>
      <c r="K11" s="46">
        <f t="shared" si="0"/>
        <v>29645.625000000015</v>
      </c>
      <c r="L11" s="46"/>
      <c r="M11" s="6">
        <f t="shared" si="1"/>
        <v>0.9264257812500004</v>
      </c>
      <c r="N11" s="44">
        <v>2010</v>
      </c>
      <c r="O11" s="8">
        <v>42402</v>
      </c>
      <c r="P11" s="47">
        <v>90.47</v>
      </c>
      <c r="Q11" s="47"/>
      <c r="R11" s="48">
        <f t="shared" si="2"/>
        <v>-29645.6250000007</v>
      </c>
      <c r="S11" s="48"/>
      <c r="T11" s="49">
        <f t="shared" si="3"/>
        <v>-32</v>
      </c>
      <c r="U11" s="49"/>
    </row>
    <row r="12" spans="2:21" ht="13.5">
      <c r="B12" s="44">
        <v>4</v>
      </c>
      <c r="C12" s="46">
        <f t="shared" si="4"/>
        <v>958541.8749999998</v>
      </c>
      <c r="D12" s="46"/>
      <c r="E12" s="44">
        <v>2010</v>
      </c>
      <c r="F12" s="8">
        <v>42415</v>
      </c>
      <c r="G12" s="44" t="s">
        <v>4</v>
      </c>
      <c r="H12" s="47">
        <v>90.02</v>
      </c>
      <c r="I12" s="47"/>
      <c r="J12" s="44">
        <v>12</v>
      </c>
      <c r="K12" s="46">
        <f t="shared" si="0"/>
        <v>28756.25624999999</v>
      </c>
      <c r="L12" s="46"/>
      <c r="M12" s="6">
        <f t="shared" si="1"/>
        <v>2.3963546874999992</v>
      </c>
      <c r="N12" s="44">
        <v>2010</v>
      </c>
      <c r="O12" s="8">
        <v>42416</v>
      </c>
      <c r="P12" s="47">
        <v>89.9</v>
      </c>
      <c r="Q12" s="47"/>
      <c r="R12" s="48">
        <f t="shared" si="2"/>
        <v>-28756.256249997674</v>
      </c>
      <c r="S12" s="48"/>
      <c r="T12" s="49">
        <f t="shared" si="3"/>
        <v>-12</v>
      </c>
      <c r="U12" s="49"/>
    </row>
    <row r="13" spans="2:21" ht="13.5">
      <c r="B13" s="44">
        <v>5</v>
      </c>
      <c r="C13" s="46">
        <f t="shared" si="4"/>
        <v>929785.6187500021</v>
      </c>
      <c r="D13" s="46"/>
      <c r="E13" s="44">
        <v>2010</v>
      </c>
      <c r="F13" s="8">
        <v>42444</v>
      </c>
      <c r="G13" s="44" t="s">
        <v>4</v>
      </c>
      <c r="H13" s="47">
        <v>90.7</v>
      </c>
      <c r="I13" s="47"/>
      <c r="J13" s="44">
        <v>15</v>
      </c>
      <c r="K13" s="46">
        <f t="shared" si="0"/>
        <v>27893.568562500062</v>
      </c>
      <c r="L13" s="46"/>
      <c r="M13" s="6">
        <f t="shared" si="1"/>
        <v>1.8595712375000042</v>
      </c>
      <c r="N13" s="44">
        <v>2010</v>
      </c>
      <c r="O13" s="8">
        <v>42444</v>
      </c>
      <c r="P13" s="47">
        <v>90.55</v>
      </c>
      <c r="Q13" s="47"/>
      <c r="R13" s="48">
        <f t="shared" si="2"/>
        <v>-27893.56856250112</v>
      </c>
      <c r="S13" s="48"/>
      <c r="T13" s="49">
        <f t="shared" si="3"/>
        <v>-15</v>
      </c>
      <c r="U13" s="49"/>
    </row>
    <row r="14" spans="2:21" ht="13.5">
      <c r="B14" s="44">
        <v>6</v>
      </c>
      <c r="C14" s="46">
        <f t="shared" si="4"/>
        <v>901892.050187501</v>
      </c>
      <c r="D14" s="46"/>
      <c r="E14" s="44">
        <v>2010</v>
      </c>
      <c r="F14" s="8">
        <v>42458</v>
      </c>
      <c r="G14" s="44" t="s">
        <v>4</v>
      </c>
      <c r="H14" s="47">
        <v>92.61</v>
      </c>
      <c r="I14" s="47"/>
      <c r="J14" s="44">
        <v>19</v>
      </c>
      <c r="K14" s="46">
        <f t="shared" si="0"/>
        <v>27056.76150562503</v>
      </c>
      <c r="L14" s="46"/>
      <c r="M14" s="6">
        <f t="shared" si="1"/>
        <v>1.4240400792434225</v>
      </c>
      <c r="N14" s="44">
        <v>2010</v>
      </c>
      <c r="O14" s="8">
        <v>42459</v>
      </c>
      <c r="P14" s="47">
        <v>92.42</v>
      </c>
      <c r="Q14" s="47"/>
      <c r="R14" s="48">
        <f t="shared" si="2"/>
        <v>-27056.761505624705</v>
      </c>
      <c r="S14" s="48"/>
      <c r="T14" s="49">
        <f t="shared" si="3"/>
        <v>-19</v>
      </c>
      <c r="U14" s="49"/>
    </row>
    <row r="15" spans="2:21" ht="13.5">
      <c r="B15" s="44">
        <v>7</v>
      </c>
      <c r="C15" s="46">
        <f t="shared" si="4"/>
        <v>874835.2886818763</v>
      </c>
      <c r="D15" s="46"/>
      <c r="E15" s="44">
        <v>2010</v>
      </c>
      <c r="F15" s="8">
        <v>42476</v>
      </c>
      <c r="G15" s="44" t="s">
        <v>3</v>
      </c>
      <c r="H15" s="47">
        <v>92.5</v>
      </c>
      <c r="I15" s="47"/>
      <c r="J15" s="44">
        <v>60</v>
      </c>
      <c r="K15" s="46">
        <f t="shared" si="0"/>
        <v>26245.05866045629</v>
      </c>
      <c r="L15" s="46"/>
      <c r="M15" s="6">
        <f t="shared" si="1"/>
        <v>0.4374176443409381</v>
      </c>
      <c r="N15" s="44">
        <v>2010</v>
      </c>
      <c r="O15" s="8">
        <v>42479</v>
      </c>
      <c r="P15" s="47">
        <v>92.23</v>
      </c>
      <c r="Q15" s="47"/>
      <c r="R15" s="48">
        <f t="shared" si="2"/>
        <v>11810.276397205154</v>
      </c>
      <c r="S15" s="48"/>
      <c r="T15" s="49">
        <f t="shared" si="3"/>
        <v>26.999999999999602</v>
      </c>
      <c r="U15" s="49"/>
    </row>
    <row r="16" spans="2:21" ht="13.5">
      <c r="B16" s="44">
        <v>8</v>
      </c>
      <c r="C16" s="46">
        <f t="shared" si="4"/>
        <v>886645.5650790815</v>
      </c>
      <c r="D16" s="46"/>
      <c r="E16" s="44">
        <v>2010</v>
      </c>
      <c r="F16" s="8">
        <v>42490</v>
      </c>
      <c r="G16" s="44" t="s">
        <v>4</v>
      </c>
      <c r="H16" s="47">
        <v>94.15</v>
      </c>
      <c r="I16" s="47"/>
      <c r="J16" s="44">
        <v>26</v>
      </c>
      <c r="K16" s="46">
        <f t="shared" si="0"/>
        <v>26599.366952372442</v>
      </c>
      <c r="L16" s="46"/>
      <c r="M16" s="6">
        <f t="shared" si="1"/>
        <v>1.0230525750912478</v>
      </c>
      <c r="N16" s="44">
        <v>2010</v>
      </c>
      <c r="O16" s="8">
        <v>42490</v>
      </c>
      <c r="P16" s="47">
        <v>93.89</v>
      </c>
      <c r="Q16" s="47"/>
      <c r="R16" s="48">
        <f t="shared" si="2"/>
        <v>-26599.366952372966</v>
      </c>
      <c r="S16" s="48"/>
      <c r="T16" s="49">
        <f t="shared" si="3"/>
        <v>-26</v>
      </c>
      <c r="U16" s="49"/>
    </row>
    <row r="17" spans="2:21" ht="13.5">
      <c r="B17" s="44">
        <v>9</v>
      </c>
      <c r="C17" s="46">
        <f t="shared" si="4"/>
        <v>860046.1981267085</v>
      </c>
      <c r="D17" s="46"/>
      <c r="E17" s="44">
        <v>2010</v>
      </c>
      <c r="F17" s="8">
        <v>42497</v>
      </c>
      <c r="G17" s="44" t="s">
        <v>3</v>
      </c>
      <c r="H17" s="47">
        <v>91.67</v>
      </c>
      <c r="I17" s="47"/>
      <c r="J17" s="44">
        <v>152</v>
      </c>
      <c r="K17" s="46">
        <f t="shared" si="0"/>
        <v>25801.385943801255</v>
      </c>
      <c r="L17" s="46"/>
      <c r="M17" s="6">
        <f t="shared" si="1"/>
        <v>0.16974596015658722</v>
      </c>
      <c r="N17" s="44">
        <v>2010</v>
      </c>
      <c r="O17" s="8">
        <v>42497</v>
      </c>
      <c r="P17" s="47">
        <v>91.67</v>
      </c>
      <c r="Q17" s="47"/>
      <c r="R17" s="48">
        <f t="shared" si="2"/>
        <v>0</v>
      </c>
      <c r="S17" s="48"/>
      <c r="T17" s="49">
        <f t="shared" si="3"/>
        <v>0</v>
      </c>
      <c r="U17" s="49"/>
    </row>
    <row r="18" spans="2:21" ht="13.5">
      <c r="B18" s="44">
        <v>10</v>
      </c>
      <c r="C18" s="46">
        <f t="shared" si="4"/>
        <v>860046.1981267085</v>
      </c>
      <c r="D18" s="46"/>
      <c r="E18" s="44">
        <v>2010</v>
      </c>
      <c r="F18" s="8">
        <v>42507</v>
      </c>
      <c r="G18" s="44" t="s">
        <v>3</v>
      </c>
      <c r="H18" s="47">
        <v>92.23</v>
      </c>
      <c r="I18" s="47"/>
      <c r="J18" s="44">
        <v>45</v>
      </c>
      <c r="K18" s="46">
        <f t="shared" si="0"/>
        <v>25801.385943801255</v>
      </c>
      <c r="L18" s="46"/>
      <c r="M18" s="6">
        <f t="shared" si="1"/>
        <v>0.5733641320844723</v>
      </c>
      <c r="N18" s="44">
        <v>2010</v>
      </c>
      <c r="O18" s="8">
        <v>42507</v>
      </c>
      <c r="P18" s="47">
        <v>92.31</v>
      </c>
      <c r="Q18" s="47"/>
      <c r="R18" s="48">
        <f t="shared" si="2"/>
        <v>-4586.913056675681</v>
      </c>
      <c r="S18" s="48"/>
      <c r="T18" s="49">
        <f t="shared" si="3"/>
        <v>-45</v>
      </c>
      <c r="U18" s="49"/>
    </row>
    <row r="19" spans="2:21" ht="13.5">
      <c r="B19" s="44">
        <v>11</v>
      </c>
      <c r="C19" s="46">
        <f t="shared" si="4"/>
        <v>855459.2850700328</v>
      </c>
      <c r="D19" s="46"/>
      <c r="E19" s="44">
        <v>2010</v>
      </c>
      <c r="F19" s="8">
        <v>42530</v>
      </c>
      <c r="G19" s="44" t="s">
        <v>3</v>
      </c>
      <c r="H19" s="47">
        <v>91.35</v>
      </c>
      <c r="I19" s="47"/>
      <c r="J19" s="44">
        <v>31</v>
      </c>
      <c r="K19" s="46">
        <f t="shared" si="0"/>
        <v>25663.778552100983</v>
      </c>
      <c r="L19" s="46"/>
      <c r="M19" s="6">
        <f t="shared" si="1"/>
        <v>0.8278638242613221</v>
      </c>
      <c r="N19" s="44">
        <v>2010</v>
      </c>
      <c r="O19" s="8">
        <v>42531</v>
      </c>
      <c r="P19" s="47">
        <v>91.35</v>
      </c>
      <c r="Q19" s="47"/>
      <c r="R19" s="48">
        <f t="shared" si="2"/>
        <v>0</v>
      </c>
      <c r="S19" s="48"/>
      <c r="T19" s="49">
        <f t="shared" si="3"/>
        <v>0</v>
      </c>
      <c r="U19" s="49"/>
    </row>
    <row r="20" spans="2:21" ht="13.5">
      <c r="B20" s="44">
        <v>12</v>
      </c>
      <c r="C20" s="46">
        <f t="shared" si="4"/>
        <v>855459.2850700328</v>
      </c>
      <c r="D20" s="46"/>
      <c r="E20" s="44">
        <v>2010</v>
      </c>
      <c r="F20" s="8">
        <v>42552</v>
      </c>
      <c r="G20" s="44" t="s">
        <v>3</v>
      </c>
      <c r="H20" s="47">
        <v>88.22</v>
      </c>
      <c r="I20" s="47"/>
      <c r="J20" s="44">
        <v>26</v>
      </c>
      <c r="K20" s="46">
        <f t="shared" si="0"/>
        <v>25663.778552100983</v>
      </c>
      <c r="L20" s="46"/>
      <c r="M20" s="6">
        <f t="shared" si="1"/>
        <v>0.9870684058500379</v>
      </c>
      <c r="N20" s="44">
        <v>2010</v>
      </c>
      <c r="O20" s="8">
        <v>42556</v>
      </c>
      <c r="P20" s="47">
        <v>87.97</v>
      </c>
      <c r="Q20" s="47"/>
      <c r="R20" s="48">
        <f t="shared" si="2"/>
        <v>24676.710146250945</v>
      </c>
      <c r="S20" s="48"/>
      <c r="T20" s="49">
        <f t="shared" si="3"/>
        <v>25</v>
      </c>
      <c r="U20" s="49"/>
    </row>
    <row r="21" spans="2:21" ht="13.5">
      <c r="B21" s="44">
        <v>13</v>
      </c>
      <c r="C21" s="46">
        <f t="shared" si="4"/>
        <v>880135.9952162837</v>
      </c>
      <c r="D21" s="46"/>
      <c r="E21" s="44">
        <v>2010</v>
      </c>
      <c r="F21" s="8">
        <v>42563</v>
      </c>
      <c r="G21" s="44" t="s">
        <v>4</v>
      </c>
      <c r="H21" s="47">
        <v>88.69</v>
      </c>
      <c r="I21" s="47"/>
      <c r="J21" s="44">
        <v>64</v>
      </c>
      <c r="K21" s="46">
        <f t="shared" si="0"/>
        <v>26404.07985648851</v>
      </c>
      <c r="L21" s="46"/>
      <c r="M21" s="6">
        <f t="shared" si="1"/>
        <v>0.412563747757633</v>
      </c>
      <c r="N21" s="44">
        <v>2010</v>
      </c>
      <c r="O21" s="8">
        <v>42564</v>
      </c>
      <c r="P21" s="47">
        <v>88.05</v>
      </c>
      <c r="Q21" s="47"/>
      <c r="R21" s="48">
        <f t="shared" si="2"/>
        <v>-26404.079856488534</v>
      </c>
      <c r="S21" s="48"/>
      <c r="T21" s="49">
        <f t="shared" si="3"/>
        <v>-64</v>
      </c>
      <c r="U21" s="49"/>
    </row>
    <row r="22" spans="2:21" ht="13.5">
      <c r="B22" s="44">
        <v>14</v>
      </c>
      <c r="C22" s="46">
        <f t="shared" si="4"/>
        <v>853731.9153597952</v>
      </c>
      <c r="D22" s="46"/>
      <c r="E22" s="44">
        <v>2010</v>
      </c>
      <c r="F22" s="8">
        <v>42565</v>
      </c>
      <c r="G22" s="44" t="s">
        <v>3</v>
      </c>
      <c r="H22" s="47">
        <v>88.18</v>
      </c>
      <c r="I22" s="47"/>
      <c r="J22" s="44">
        <v>47</v>
      </c>
      <c r="K22" s="46">
        <f t="shared" si="0"/>
        <v>25611.957460793856</v>
      </c>
      <c r="L22" s="46"/>
      <c r="M22" s="6">
        <f t="shared" si="1"/>
        <v>0.5449352651232735</v>
      </c>
      <c r="N22" s="44">
        <v>2010</v>
      </c>
      <c r="O22" s="8">
        <v>42571</v>
      </c>
      <c r="P22" s="47">
        <v>87.17</v>
      </c>
      <c r="Q22" s="47"/>
      <c r="R22" s="48">
        <f t="shared" si="2"/>
        <v>55038.461777450895</v>
      </c>
      <c r="S22" s="48"/>
      <c r="T22" s="49">
        <f t="shared" si="3"/>
        <v>101.00000000000051</v>
      </c>
      <c r="U22" s="49"/>
    </row>
    <row r="23" spans="2:21" ht="13.5">
      <c r="B23" s="44">
        <v>15</v>
      </c>
      <c r="C23" s="46">
        <f t="shared" si="4"/>
        <v>908770.3771372461</v>
      </c>
      <c r="D23" s="46"/>
      <c r="E23" s="44">
        <v>2010</v>
      </c>
      <c r="F23" s="8">
        <v>42585</v>
      </c>
      <c r="G23" s="44" t="s">
        <v>3</v>
      </c>
      <c r="H23" s="47">
        <v>86.38</v>
      </c>
      <c r="I23" s="47"/>
      <c r="J23" s="44">
        <v>25</v>
      </c>
      <c r="K23" s="46">
        <f t="shared" si="0"/>
        <v>27263.11131411738</v>
      </c>
      <c r="L23" s="46"/>
      <c r="M23" s="6">
        <f t="shared" si="1"/>
        <v>1.090524452564695</v>
      </c>
      <c r="N23" s="44">
        <v>2010</v>
      </c>
      <c r="O23" s="8">
        <v>42586</v>
      </c>
      <c r="P23" s="47">
        <v>85.89</v>
      </c>
      <c r="Q23" s="47"/>
      <c r="R23" s="48">
        <f t="shared" si="2"/>
        <v>53435.6981756695</v>
      </c>
      <c r="S23" s="48"/>
      <c r="T23" s="49">
        <f t="shared" si="3"/>
        <v>48.99999999999949</v>
      </c>
      <c r="U23" s="49"/>
    </row>
    <row r="24" spans="2:21" ht="13.5">
      <c r="B24" s="44">
        <v>16</v>
      </c>
      <c r="C24" s="46">
        <f t="shared" si="4"/>
        <v>962206.0753129156</v>
      </c>
      <c r="D24" s="46"/>
      <c r="E24" s="44">
        <v>2010</v>
      </c>
      <c r="F24" s="8">
        <v>42592</v>
      </c>
      <c r="G24" s="44" t="s">
        <v>4</v>
      </c>
      <c r="H24" s="47">
        <v>85.92</v>
      </c>
      <c r="I24" s="47"/>
      <c r="J24" s="44">
        <v>30</v>
      </c>
      <c r="K24" s="46">
        <f t="shared" si="0"/>
        <v>28866.182259387468</v>
      </c>
      <c r="L24" s="46"/>
      <c r="M24" s="6">
        <f t="shared" si="1"/>
        <v>0.9622060753129156</v>
      </c>
      <c r="N24" s="44">
        <v>2010</v>
      </c>
      <c r="O24" s="8">
        <v>42592</v>
      </c>
      <c r="P24" s="47">
        <v>85.62</v>
      </c>
      <c r="Q24" s="47"/>
      <c r="R24" s="48">
        <f t="shared" si="2"/>
        <v>-28866.182259387195</v>
      </c>
      <c r="S24" s="48"/>
      <c r="T24" s="49">
        <f t="shared" si="3"/>
        <v>-30</v>
      </c>
      <c r="U24" s="49"/>
    </row>
    <row r="25" spans="2:21" ht="13.5">
      <c r="B25" s="44">
        <v>17</v>
      </c>
      <c r="C25" s="46">
        <f t="shared" si="4"/>
        <v>933339.8930535284</v>
      </c>
      <c r="D25" s="46"/>
      <c r="E25" s="44">
        <v>2010</v>
      </c>
      <c r="F25" s="8">
        <v>42601</v>
      </c>
      <c r="G25" s="44" t="s">
        <v>3</v>
      </c>
      <c r="H25" s="47">
        <v>85.23</v>
      </c>
      <c r="I25" s="47"/>
      <c r="J25" s="44">
        <v>17</v>
      </c>
      <c r="K25" s="46">
        <f t="shared" si="0"/>
        <v>28000.19679160585</v>
      </c>
      <c r="L25" s="46"/>
      <c r="M25" s="6">
        <f t="shared" si="1"/>
        <v>1.6470703995062266</v>
      </c>
      <c r="N25" s="44">
        <v>2010</v>
      </c>
      <c r="O25" s="8">
        <v>42602</v>
      </c>
      <c r="P25" s="47">
        <v>85.4</v>
      </c>
      <c r="Q25" s="47"/>
      <c r="R25" s="48">
        <f t="shared" si="2"/>
        <v>-28000.19679160613</v>
      </c>
      <c r="S25" s="48"/>
      <c r="T25" s="49">
        <f t="shared" si="3"/>
        <v>-17</v>
      </c>
      <c r="U25" s="49"/>
    </row>
    <row r="26" spans="2:21" ht="13.5">
      <c r="B26" s="44">
        <v>18</v>
      </c>
      <c r="C26" s="46">
        <f t="shared" si="4"/>
        <v>905339.6962619222</v>
      </c>
      <c r="D26" s="46"/>
      <c r="E26" s="44">
        <v>2010</v>
      </c>
      <c r="F26" s="8">
        <v>42614</v>
      </c>
      <c r="G26" s="44" t="s">
        <v>3</v>
      </c>
      <c r="H26" s="47">
        <v>84.32</v>
      </c>
      <c r="I26" s="47"/>
      <c r="J26" s="44">
        <v>24</v>
      </c>
      <c r="K26" s="46">
        <f t="shared" si="0"/>
        <v>27160.190887857665</v>
      </c>
      <c r="L26" s="46"/>
      <c r="M26" s="6">
        <f t="shared" si="1"/>
        <v>1.1316746203274026</v>
      </c>
      <c r="N26" s="44">
        <v>2010</v>
      </c>
      <c r="O26" s="8">
        <v>42614</v>
      </c>
      <c r="P26" s="47">
        <v>84.32</v>
      </c>
      <c r="Q26" s="47"/>
      <c r="R26" s="48">
        <f t="shared" si="2"/>
        <v>0</v>
      </c>
      <c r="S26" s="48"/>
      <c r="T26" s="49">
        <f t="shared" si="3"/>
        <v>0</v>
      </c>
      <c r="U26" s="49"/>
    </row>
    <row r="27" spans="2:21" ht="13.5">
      <c r="B27" s="44">
        <v>19</v>
      </c>
      <c r="C27" s="46">
        <f t="shared" si="4"/>
        <v>905339.6962619222</v>
      </c>
      <c r="D27" s="46"/>
      <c r="E27" s="44">
        <v>2010</v>
      </c>
      <c r="F27" s="8">
        <v>42642</v>
      </c>
      <c r="G27" s="44" t="s">
        <v>3</v>
      </c>
      <c r="H27" s="47">
        <v>83.79</v>
      </c>
      <c r="I27" s="47"/>
      <c r="J27" s="44">
        <v>28</v>
      </c>
      <c r="K27" s="46">
        <f t="shared" si="0"/>
        <v>27160.190887857665</v>
      </c>
      <c r="L27" s="46"/>
      <c r="M27" s="6">
        <f t="shared" si="1"/>
        <v>0.970006817423488</v>
      </c>
      <c r="N27" s="44">
        <v>2010</v>
      </c>
      <c r="O27" s="8">
        <v>42642</v>
      </c>
      <c r="P27" s="47">
        <v>83.79</v>
      </c>
      <c r="Q27" s="47"/>
      <c r="R27" s="48">
        <f t="shared" si="2"/>
        <v>0</v>
      </c>
      <c r="S27" s="48"/>
      <c r="T27" s="49">
        <f t="shared" si="3"/>
        <v>0</v>
      </c>
      <c r="U27" s="49"/>
    </row>
    <row r="28" spans="2:21" ht="13.5">
      <c r="B28" s="44">
        <v>20</v>
      </c>
      <c r="C28" s="46">
        <f t="shared" si="4"/>
        <v>905339.6962619222</v>
      </c>
      <c r="D28" s="46"/>
      <c r="E28" s="44">
        <v>2010</v>
      </c>
      <c r="F28" s="8">
        <v>42656</v>
      </c>
      <c r="G28" s="44" t="s">
        <v>3</v>
      </c>
      <c r="H28" s="47">
        <v>81.78</v>
      </c>
      <c r="I28" s="47"/>
      <c r="J28" s="44">
        <v>25</v>
      </c>
      <c r="K28" s="46">
        <f t="shared" si="0"/>
        <v>27160.190887857665</v>
      </c>
      <c r="L28" s="46"/>
      <c r="M28" s="6">
        <f t="shared" si="1"/>
        <v>1.0864076355143066</v>
      </c>
      <c r="N28" s="44">
        <v>2010</v>
      </c>
      <c r="O28" s="8">
        <v>42662</v>
      </c>
      <c r="P28" s="47">
        <v>81.53</v>
      </c>
      <c r="Q28" s="47"/>
      <c r="R28" s="48">
        <f t="shared" si="2"/>
        <v>27160.190887857665</v>
      </c>
      <c r="S28" s="48"/>
      <c r="T28" s="49">
        <f t="shared" si="3"/>
        <v>25</v>
      </c>
      <c r="U28" s="49"/>
    </row>
    <row r="29" spans="2:21" ht="13.5">
      <c r="B29" s="44">
        <v>21</v>
      </c>
      <c r="C29" s="46">
        <f t="shared" si="4"/>
        <v>932499.8871497799</v>
      </c>
      <c r="D29" s="46"/>
      <c r="E29" s="44">
        <v>2010</v>
      </c>
      <c r="F29" s="8">
        <v>42703</v>
      </c>
      <c r="G29" s="44" t="s">
        <v>4</v>
      </c>
      <c r="H29" s="47">
        <v>84.13</v>
      </c>
      <c r="I29" s="47"/>
      <c r="J29" s="44">
        <v>32</v>
      </c>
      <c r="K29" s="46">
        <f t="shared" si="0"/>
        <v>27974.996614493397</v>
      </c>
      <c r="L29" s="46"/>
      <c r="M29" s="6">
        <f t="shared" si="1"/>
        <v>0.8742186442029186</v>
      </c>
      <c r="N29" s="44">
        <v>2010</v>
      </c>
      <c r="O29" s="8">
        <v>42704</v>
      </c>
      <c r="P29" s="47">
        <v>84.13</v>
      </c>
      <c r="Q29" s="47"/>
      <c r="R29" s="48">
        <f t="shared" si="2"/>
        <v>0</v>
      </c>
      <c r="S29" s="48"/>
      <c r="T29" s="49">
        <f t="shared" si="3"/>
        <v>0</v>
      </c>
      <c r="U29" s="49"/>
    </row>
    <row r="30" spans="2:21" ht="13.5">
      <c r="B30" s="44">
        <v>22</v>
      </c>
      <c r="C30" s="46">
        <f t="shared" si="4"/>
        <v>932499.8871497799</v>
      </c>
      <c r="D30" s="46"/>
      <c r="E30" s="44">
        <v>2011</v>
      </c>
      <c r="F30" s="8">
        <v>42374</v>
      </c>
      <c r="G30" s="44" t="s">
        <v>4</v>
      </c>
      <c r="H30" s="47">
        <v>82.12</v>
      </c>
      <c r="I30" s="47"/>
      <c r="J30" s="44">
        <v>25</v>
      </c>
      <c r="K30" s="46">
        <f t="shared" si="0"/>
        <v>27974.996614493397</v>
      </c>
      <c r="L30" s="46"/>
      <c r="M30" s="6">
        <f t="shared" si="1"/>
        <v>1.1189998645797359</v>
      </c>
      <c r="N30" s="44">
        <v>2011</v>
      </c>
      <c r="O30" s="8">
        <v>42376</v>
      </c>
      <c r="P30" s="47">
        <v>82.87</v>
      </c>
      <c r="Q30" s="47"/>
      <c r="R30" s="48">
        <f t="shared" si="2"/>
        <v>83924.98984348019</v>
      </c>
      <c r="S30" s="48"/>
      <c r="T30" s="49">
        <f t="shared" si="3"/>
        <v>75</v>
      </c>
      <c r="U30" s="49"/>
    </row>
    <row r="31" spans="2:21" ht="13.5">
      <c r="B31" s="44">
        <v>23</v>
      </c>
      <c r="C31" s="46">
        <f t="shared" si="4"/>
        <v>1016424.8769932601</v>
      </c>
      <c r="D31" s="46"/>
      <c r="E31" s="44">
        <v>2011</v>
      </c>
      <c r="F31" s="8">
        <v>42382</v>
      </c>
      <c r="G31" s="44" t="s">
        <v>3</v>
      </c>
      <c r="H31" s="47">
        <v>82.98</v>
      </c>
      <c r="I31" s="47"/>
      <c r="J31" s="44">
        <v>15</v>
      </c>
      <c r="K31" s="46">
        <f t="shared" si="0"/>
        <v>30492.746309797803</v>
      </c>
      <c r="L31" s="46"/>
      <c r="M31" s="6">
        <f t="shared" si="1"/>
        <v>2.03284975398652</v>
      </c>
      <c r="N31" s="44">
        <v>2011</v>
      </c>
      <c r="O31" s="8">
        <v>42383</v>
      </c>
      <c r="P31" s="47">
        <v>82.83</v>
      </c>
      <c r="Q31" s="47"/>
      <c r="R31" s="48">
        <f t="shared" si="2"/>
        <v>30492.746309798957</v>
      </c>
      <c r="S31" s="48"/>
      <c r="T31" s="49">
        <f t="shared" si="3"/>
        <v>15.000000000000568</v>
      </c>
      <c r="U31" s="49"/>
    </row>
    <row r="32" spans="2:21" ht="13.5">
      <c r="B32" s="44">
        <v>24</v>
      </c>
      <c r="C32" s="46">
        <f t="shared" si="4"/>
        <v>1046917.623303059</v>
      </c>
      <c r="D32" s="46"/>
      <c r="E32" s="44">
        <v>2011</v>
      </c>
      <c r="F32" s="8">
        <v>42421</v>
      </c>
      <c r="G32" s="44" t="s">
        <v>3</v>
      </c>
      <c r="H32" s="47">
        <v>83.07</v>
      </c>
      <c r="I32" s="47"/>
      <c r="J32" s="44">
        <v>45</v>
      </c>
      <c r="K32" s="46">
        <f t="shared" si="0"/>
        <v>31407.52869909177</v>
      </c>
      <c r="L32" s="46"/>
      <c r="M32" s="6">
        <f t="shared" si="1"/>
        <v>0.6979450822020393</v>
      </c>
      <c r="N32" s="44">
        <v>2011</v>
      </c>
      <c r="O32" s="8">
        <v>42430</v>
      </c>
      <c r="P32" s="47">
        <v>82.05</v>
      </c>
      <c r="Q32" s="47"/>
      <c r="R32" s="48">
        <f t="shared" si="2"/>
        <v>71190.39838460773</v>
      </c>
      <c r="S32" s="48"/>
      <c r="T32" s="49">
        <f t="shared" si="3"/>
        <v>101.9999999999996</v>
      </c>
      <c r="U32" s="49"/>
    </row>
    <row r="33" spans="2:21" ht="13.5">
      <c r="B33" s="44">
        <v>25</v>
      </c>
      <c r="C33" s="46">
        <f t="shared" si="4"/>
        <v>1118108.0216876667</v>
      </c>
      <c r="D33" s="46"/>
      <c r="E33" s="44">
        <v>2011</v>
      </c>
      <c r="F33" s="8">
        <v>42432</v>
      </c>
      <c r="G33" s="44" t="s">
        <v>3</v>
      </c>
      <c r="H33" s="47">
        <v>81.76</v>
      </c>
      <c r="I33" s="47"/>
      <c r="J33" s="44">
        <v>12</v>
      </c>
      <c r="K33" s="46">
        <f t="shared" si="0"/>
        <v>33543.240650629996</v>
      </c>
      <c r="L33" s="46"/>
      <c r="M33" s="6">
        <f t="shared" si="1"/>
        <v>2.7952700542191664</v>
      </c>
      <c r="N33" s="44">
        <v>2011</v>
      </c>
      <c r="O33" s="8">
        <v>42432</v>
      </c>
      <c r="P33" s="47">
        <v>81.88</v>
      </c>
      <c r="Q33" s="47"/>
      <c r="R33" s="48">
        <f t="shared" si="2"/>
        <v>-33543.2406506273</v>
      </c>
      <c r="S33" s="48"/>
      <c r="T33" s="49">
        <f t="shared" si="3"/>
        <v>-12</v>
      </c>
      <c r="U33" s="49"/>
    </row>
    <row r="34" spans="2:21" ht="13.5">
      <c r="B34" s="44">
        <v>26</v>
      </c>
      <c r="C34" s="46">
        <f t="shared" si="4"/>
        <v>1084564.7810370394</v>
      </c>
      <c r="D34" s="46"/>
      <c r="E34" s="44">
        <v>2011</v>
      </c>
      <c r="F34" s="8">
        <v>42486</v>
      </c>
      <c r="G34" s="44" t="s">
        <v>3</v>
      </c>
      <c r="H34" s="47">
        <v>81.58</v>
      </c>
      <c r="I34" s="47"/>
      <c r="J34" s="44">
        <v>34</v>
      </c>
      <c r="K34" s="46">
        <f t="shared" si="0"/>
        <v>32536.94343111118</v>
      </c>
      <c r="L34" s="46"/>
      <c r="M34" s="6">
        <f t="shared" si="1"/>
        <v>0.9569689244444465</v>
      </c>
      <c r="N34" s="44">
        <v>2011</v>
      </c>
      <c r="O34" s="8">
        <v>42487</v>
      </c>
      <c r="P34" s="47">
        <v>81.58</v>
      </c>
      <c r="Q34" s="47"/>
      <c r="R34" s="48">
        <f t="shared" si="2"/>
        <v>0</v>
      </c>
      <c r="S34" s="48"/>
      <c r="T34" s="49">
        <f t="shared" si="3"/>
        <v>0</v>
      </c>
      <c r="U34" s="49"/>
    </row>
    <row r="35" spans="2:21" ht="13.5">
      <c r="B35" s="44">
        <v>27</v>
      </c>
      <c r="C35" s="46">
        <f t="shared" si="4"/>
        <v>1084564.7810370394</v>
      </c>
      <c r="D35" s="46"/>
      <c r="E35" s="44">
        <v>2011</v>
      </c>
      <c r="F35" s="8">
        <v>42501</v>
      </c>
      <c r="G35" s="44" t="s">
        <v>4</v>
      </c>
      <c r="H35" s="47">
        <v>80.91</v>
      </c>
      <c r="I35" s="47"/>
      <c r="J35" s="44">
        <v>30</v>
      </c>
      <c r="K35" s="46">
        <f t="shared" si="0"/>
        <v>32536.94343111118</v>
      </c>
      <c r="L35" s="46"/>
      <c r="M35" s="6">
        <f t="shared" si="1"/>
        <v>1.0845647810370393</v>
      </c>
      <c r="N35" s="44">
        <v>2011</v>
      </c>
      <c r="O35" s="8">
        <v>42502</v>
      </c>
      <c r="P35" s="47">
        <v>80.91</v>
      </c>
      <c r="Q35" s="47"/>
      <c r="R35" s="48">
        <f t="shared" si="2"/>
        <v>0</v>
      </c>
      <c r="S35" s="48"/>
      <c r="T35" s="49">
        <f t="shared" si="3"/>
        <v>0</v>
      </c>
      <c r="U35" s="49"/>
    </row>
    <row r="36" spans="2:21" ht="13.5">
      <c r="B36" s="44">
        <v>28</v>
      </c>
      <c r="C36" s="46">
        <f t="shared" si="4"/>
        <v>1084564.7810370394</v>
      </c>
      <c r="D36" s="46"/>
      <c r="E36" s="44">
        <v>2011</v>
      </c>
      <c r="F36" s="8">
        <v>42503</v>
      </c>
      <c r="G36" s="44" t="s">
        <v>3</v>
      </c>
      <c r="H36" s="47">
        <v>80.69</v>
      </c>
      <c r="I36" s="47"/>
      <c r="J36" s="44">
        <v>21</v>
      </c>
      <c r="K36" s="46">
        <f t="shared" si="0"/>
        <v>32536.94343111118</v>
      </c>
      <c r="L36" s="46"/>
      <c r="M36" s="6">
        <f t="shared" si="1"/>
        <v>1.5493782586243419</v>
      </c>
      <c r="N36" s="44">
        <v>2011</v>
      </c>
      <c r="O36" s="8">
        <v>42506</v>
      </c>
      <c r="P36" s="47">
        <v>80.898</v>
      </c>
      <c r="Q36" s="47"/>
      <c r="R36" s="48">
        <f t="shared" si="2"/>
        <v>-32227.067779386063</v>
      </c>
      <c r="S36" s="48"/>
      <c r="T36" s="49">
        <f t="shared" si="3"/>
        <v>-21</v>
      </c>
      <c r="U36" s="49"/>
    </row>
    <row r="37" spans="2:21" ht="13.5">
      <c r="B37" s="44">
        <v>29</v>
      </c>
      <c r="C37" s="46">
        <f t="shared" si="4"/>
        <v>1052337.7132576534</v>
      </c>
      <c r="D37" s="46"/>
      <c r="E37" s="44">
        <v>2011</v>
      </c>
      <c r="F37" s="8">
        <v>42506</v>
      </c>
      <c r="G37" s="44" t="s">
        <v>3</v>
      </c>
      <c r="H37" s="47">
        <v>80.71</v>
      </c>
      <c r="I37" s="47"/>
      <c r="J37" s="44">
        <v>21</v>
      </c>
      <c r="K37" s="46">
        <f t="shared" si="0"/>
        <v>31570.1313977296</v>
      </c>
      <c r="L37" s="46"/>
      <c r="M37" s="6">
        <f t="shared" si="1"/>
        <v>1.5033395903680762</v>
      </c>
      <c r="N37" s="44">
        <v>2011</v>
      </c>
      <c r="O37" s="8">
        <v>42507</v>
      </c>
      <c r="P37" s="47">
        <v>80.915</v>
      </c>
      <c r="Q37" s="47"/>
      <c r="R37" s="48">
        <f t="shared" si="2"/>
        <v>-30818.461602547442</v>
      </c>
      <c r="S37" s="48"/>
      <c r="T37" s="49">
        <f t="shared" si="3"/>
        <v>-21</v>
      </c>
      <c r="U37" s="49"/>
    </row>
    <row r="38" spans="2:21" ht="13.5">
      <c r="B38" s="44">
        <v>30</v>
      </c>
      <c r="C38" s="46">
        <f t="shared" si="4"/>
        <v>1021519.251655106</v>
      </c>
      <c r="D38" s="46"/>
      <c r="E38" s="44">
        <v>2011</v>
      </c>
      <c r="F38" s="8">
        <v>42509</v>
      </c>
      <c r="G38" s="44" t="s">
        <v>4</v>
      </c>
      <c r="H38" s="47">
        <v>81.7</v>
      </c>
      <c r="I38" s="47"/>
      <c r="J38" s="44">
        <v>23</v>
      </c>
      <c r="K38" s="46">
        <f t="shared" si="0"/>
        <v>30645.57754965318</v>
      </c>
      <c r="L38" s="46"/>
      <c r="M38" s="6">
        <f t="shared" si="1"/>
        <v>1.332416415202312</v>
      </c>
      <c r="N38" s="44">
        <v>2011</v>
      </c>
      <c r="O38" s="8">
        <v>42513</v>
      </c>
      <c r="P38" s="47">
        <v>81.7</v>
      </c>
      <c r="Q38" s="47"/>
      <c r="R38" s="48">
        <f t="shared" si="2"/>
        <v>0</v>
      </c>
      <c r="S38" s="48"/>
      <c r="T38" s="49">
        <f t="shared" si="3"/>
        <v>0</v>
      </c>
      <c r="U38" s="49"/>
    </row>
    <row r="39" spans="2:21" ht="13.5">
      <c r="B39" s="44">
        <v>31</v>
      </c>
      <c r="C39" s="46">
        <f t="shared" si="4"/>
        <v>1021519.251655106</v>
      </c>
      <c r="D39" s="46"/>
      <c r="E39" s="44">
        <v>2011</v>
      </c>
      <c r="F39" s="8">
        <v>42516</v>
      </c>
      <c r="G39" s="45" t="s">
        <v>3</v>
      </c>
      <c r="H39" s="47">
        <v>82.02</v>
      </c>
      <c r="I39" s="47"/>
      <c r="J39" s="44">
        <v>32.9</v>
      </c>
      <c r="K39" s="46">
        <f t="shared" si="0"/>
        <v>30645.57754965318</v>
      </c>
      <c r="L39" s="46"/>
      <c r="M39" s="6">
        <f t="shared" si="1"/>
        <v>0.9314765212660541</v>
      </c>
      <c r="N39" s="44">
        <v>2011</v>
      </c>
      <c r="O39" s="8">
        <v>42521</v>
      </c>
      <c r="P39" s="47">
        <v>81.284</v>
      </c>
      <c r="Q39" s="47"/>
      <c r="R39" s="48">
        <f t="shared" si="2"/>
        <v>68556.67196518065</v>
      </c>
      <c r="S39" s="48"/>
      <c r="T39" s="49">
        <f t="shared" si="3"/>
        <v>73.599999999999</v>
      </c>
      <c r="U39" s="49"/>
    </row>
    <row r="40" spans="2:21" ht="13.5">
      <c r="B40" s="44">
        <v>32</v>
      </c>
      <c r="C40" s="46">
        <f t="shared" si="4"/>
        <v>1090075.9236202866</v>
      </c>
      <c r="D40" s="46"/>
      <c r="E40" s="44">
        <v>2011</v>
      </c>
      <c r="F40" s="8">
        <v>42528</v>
      </c>
      <c r="G40" s="44" t="s">
        <v>3</v>
      </c>
      <c r="H40" s="47">
        <v>80.11</v>
      </c>
      <c r="I40" s="47"/>
      <c r="J40" s="44">
        <v>14.9</v>
      </c>
      <c r="K40" s="46">
        <f t="shared" si="0"/>
        <v>32702.2777086086</v>
      </c>
      <c r="L40" s="46"/>
      <c r="M40" s="6">
        <f t="shared" si="1"/>
        <v>2.1947837388327915</v>
      </c>
      <c r="N40" s="44">
        <v>2011</v>
      </c>
      <c r="O40" s="8">
        <v>42530</v>
      </c>
      <c r="P40" s="47">
        <v>80.11</v>
      </c>
      <c r="Q40" s="47"/>
      <c r="R40" s="48">
        <f t="shared" si="2"/>
        <v>0</v>
      </c>
      <c r="S40" s="48"/>
      <c r="T40" s="49">
        <f t="shared" si="3"/>
        <v>0</v>
      </c>
      <c r="U40" s="49"/>
    </row>
    <row r="41" spans="2:21" ht="13.5">
      <c r="B41" s="44">
        <v>33</v>
      </c>
      <c r="C41" s="46">
        <f t="shared" si="4"/>
        <v>1090075.9236202866</v>
      </c>
      <c r="D41" s="46"/>
      <c r="E41" s="44">
        <v>2011</v>
      </c>
      <c r="F41" s="8">
        <v>42541</v>
      </c>
      <c r="G41" s="44" t="s">
        <v>3</v>
      </c>
      <c r="H41" s="47">
        <v>80.18</v>
      </c>
      <c r="I41" s="47"/>
      <c r="J41" s="44">
        <v>12.8</v>
      </c>
      <c r="K41" s="46">
        <f t="shared" si="0"/>
        <v>32702.2777086086</v>
      </c>
      <c r="L41" s="46"/>
      <c r="M41" s="6">
        <f t="shared" si="1"/>
        <v>2.5548654459850466</v>
      </c>
      <c r="N41" s="44">
        <v>2011</v>
      </c>
      <c r="O41" s="8">
        <v>42543</v>
      </c>
      <c r="P41" s="47">
        <v>80.308</v>
      </c>
      <c r="Q41" s="47"/>
      <c r="R41" s="48">
        <f t="shared" si="2"/>
        <v>-32702.277708608624</v>
      </c>
      <c r="S41" s="48"/>
      <c r="T41" s="49">
        <f t="shared" si="3"/>
        <v>-12.8</v>
      </c>
      <c r="U41" s="49"/>
    </row>
    <row r="42" spans="2:21" ht="13.5">
      <c r="B42" s="44">
        <v>34</v>
      </c>
      <c r="C42" s="46">
        <f t="shared" si="4"/>
        <v>1057373.645911678</v>
      </c>
      <c r="D42" s="46"/>
      <c r="E42" s="44">
        <v>2011</v>
      </c>
      <c r="F42" s="8">
        <v>42545</v>
      </c>
      <c r="G42" s="44" t="s">
        <v>4</v>
      </c>
      <c r="H42" s="47">
        <v>80.52</v>
      </c>
      <c r="I42" s="47"/>
      <c r="J42" s="44">
        <v>9.6</v>
      </c>
      <c r="K42" s="46">
        <f t="shared" si="0"/>
        <v>31721.209377350337</v>
      </c>
      <c r="L42" s="46"/>
      <c r="M42" s="6">
        <f t="shared" si="1"/>
        <v>3.3042926434739934</v>
      </c>
      <c r="N42" s="44">
        <v>2011</v>
      </c>
      <c r="O42" s="8">
        <v>42545</v>
      </c>
      <c r="P42" s="47">
        <v>80.424</v>
      </c>
      <c r="Q42" s="47"/>
      <c r="R42" s="48">
        <f t="shared" si="2"/>
        <v>-31721.209377346844</v>
      </c>
      <c r="S42" s="48"/>
      <c r="T42" s="49">
        <f t="shared" si="3"/>
        <v>-9.6</v>
      </c>
      <c r="U42" s="49"/>
    </row>
    <row r="43" spans="2:21" ht="13.5">
      <c r="B43" s="44">
        <v>35</v>
      </c>
      <c r="C43" s="46">
        <f t="shared" si="4"/>
        <v>1025652.4365343312</v>
      </c>
      <c r="D43" s="46"/>
      <c r="E43" s="44">
        <v>2011</v>
      </c>
      <c r="F43" s="8">
        <v>42551</v>
      </c>
      <c r="G43" s="44" t="s">
        <v>3</v>
      </c>
      <c r="H43" s="47">
        <v>80.5</v>
      </c>
      <c r="I43" s="47"/>
      <c r="J43" s="44">
        <v>34.1</v>
      </c>
      <c r="K43" s="46">
        <f t="shared" si="0"/>
        <v>30769.573096029933</v>
      </c>
      <c r="L43" s="46"/>
      <c r="M43" s="6">
        <f t="shared" si="1"/>
        <v>0.9023335218777107</v>
      </c>
      <c r="N43" s="44">
        <v>2011</v>
      </c>
      <c r="O43" s="8">
        <v>42552</v>
      </c>
      <c r="P43" s="47">
        <v>80.841</v>
      </c>
      <c r="Q43" s="47"/>
      <c r="R43" s="48">
        <f t="shared" si="2"/>
        <v>-30769.57309602939</v>
      </c>
      <c r="S43" s="48"/>
      <c r="T43" s="49">
        <f t="shared" si="3"/>
        <v>-34.1</v>
      </c>
      <c r="U43" s="49"/>
    </row>
    <row r="44" spans="2:21" ht="13.5">
      <c r="B44" s="44">
        <v>36</v>
      </c>
      <c r="C44" s="46">
        <f t="shared" si="4"/>
        <v>994882.8634383018</v>
      </c>
      <c r="D44" s="46"/>
      <c r="E44" s="44">
        <v>2011</v>
      </c>
      <c r="F44" s="8">
        <v>42569</v>
      </c>
      <c r="G44" s="44" t="s">
        <v>3</v>
      </c>
      <c r="H44" s="47">
        <v>78.98</v>
      </c>
      <c r="I44" s="47"/>
      <c r="J44" s="44">
        <v>19.4</v>
      </c>
      <c r="K44" s="46">
        <f t="shared" si="0"/>
        <v>29846.485903149052</v>
      </c>
      <c r="L44" s="46"/>
      <c r="M44" s="6">
        <f t="shared" si="1"/>
        <v>1.5384786548014977</v>
      </c>
      <c r="N44" s="44">
        <v>2011</v>
      </c>
      <c r="O44" s="8">
        <v>42570</v>
      </c>
      <c r="P44" s="47">
        <v>79.174</v>
      </c>
      <c r="Q44" s="47"/>
      <c r="R44" s="48">
        <f t="shared" si="2"/>
        <v>-29846.485903149456</v>
      </c>
      <c r="S44" s="48"/>
      <c r="T44" s="49">
        <f t="shared" si="3"/>
        <v>-19.4</v>
      </c>
      <c r="U44" s="49"/>
    </row>
    <row r="45" spans="2:21" ht="13.5">
      <c r="B45" s="44">
        <v>37</v>
      </c>
      <c r="C45" s="46">
        <f t="shared" si="4"/>
        <v>965036.3775351524</v>
      </c>
      <c r="D45" s="46"/>
      <c r="E45" s="44">
        <v>2011</v>
      </c>
      <c r="F45" s="8">
        <v>42576</v>
      </c>
      <c r="G45" s="44" t="s">
        <v>3</v>
      </c>
      <c r="H45" s="47">
        <v>78.18</v>
      </c>
      <c r="I45" s="47"/>
      <c r="J45" s="44">
        <v>17.3</v>
      </c>
      <c r="K45" s="46">
        <f t="shared" si="0"/>
        <v>28951.09132605457</v>
      </c>
      <c r="L45" s="46"/>
      <c r="M45" s="6">
        <f t="shared" si="1"/>
        <v>1.6734734870551775</v>
      </c>
      <c r="N45" s="44">
        <v>2011</v>
      </c>
      <c r="O45" s="8">
        <v>42577</v>
      </c>
      <c r="P45" s="47">
        <v>78.353</v>
      </c>
      <c r="Q45" s="47"/>
      <c r="R45" s="48">
        <f t="shared" si="2"/>
        <v>-28951.091326052498</v>
      </c>
      <c r="S45" s="48"/>
      <c r="T45" s="49">
        <f t="shared" si="3"/>
        <v>-17.3</v>
      </c>
      <c r="U45" s="49"/>
    </row>
    <row r="46" spans="2:21" ht="13.5">
      <c r="B46" s="44">
        <v>38</v>
      </c>
      <c r="C46" s="46">
        <f t="shared" si="4"/>
        <v>936085.2862090999</v>
      </c>
      <c r="D46" s="46"/>
      <c r="E46" s="44">
        <v>2011</v>
      </c>
      <c r="F46" s="8">
        <v>42592</v>
      </c>
      <c r="G46" s="44" t="s">
        <v>3</v>
      </c>
      <c r="H46" s="47">
        <v>76.67</v>
      </c>
      <c r="I46" s="47"/>
      <c r="J46" s="44">
        <v>25.6</v>
      </c>
      <c r="K46" s="46">
        <f t="shared" si="0"/>
        <v>28082.558586272997</v>
      </c>
      <c r="L46" s="46"/>
      <c r="M46" s="6">
        <f t="shared" si="1"/>
        <v>1.0969749447762889</v>
      </c>
      <c r="N46" s="45">
        <v>2011</v>
      </c>
      <c r="O46" s="8">
        <v>42593</v>
      </c>
      <c r="P46" s="47">
        <v>76.926</v>
      </c>
      <c r="Q46" s="47"/>
      <c r="R46" s="48">
        <f t="shared" si="2"/>
        <v>-28082.558586273022</v>
      </c>
      <c r="S46" s="48"/>
      <c r="T46" s="49">
        <f t="shared" si="3"/>
        <v>-25.6</v>
      </c>
      <c r="U46" s="49"/>
    </row>
    <row r="47" spans="2:21" ht="13.5">
      <c r="B47" s="44">
        <v>39</v>
      </c>
      <c r="C47" s="46">
        <f t="shared" si="4"/>
        <v>908002.7276228269</v>
      </c>
      <c r="D47" s="46"/>
      <c r="E47" s="44">
        <v>2011</v>
      </c>
      <c r="F47" s="8">
        <v>42601</v>
      </c>
      <c r="G47" s="44" t="s">
        <v>3</v>
      </c>
      <c r="H47" s="47">
        <v>76.5</v>
      </c>
      <c r="I47" s="47"/>
      <c r="J47" s="44">
        <v>41.6</v>
      </c>
      <c r="K47" s="46">
        <f t="shared" si="0"/>
        <v>27240.081828684808</v>
      </c>
      <c r="L47" s="46"/>
      <c r="M47" s="6">
        <f t="shared" si="1"/>
        <v>0.6548096593433848</v>
      </c>
      <c r="N47" s="45">
        <v>2011</v>
      </c>
      <c r="O47" s="8">
        <v>42601</v>
      </c>
      <c r="P47" s="47">
        <v>76.5</v>
      </c>
      <c r="Q47" s="47"/>
      <c r="R47" s="48">
        <f t="shared" si="2"/>
        <v>0</v>
      </c>
      <c r="S47" s="48"/>
      <c r="T47" s="49">
        <f t="shared" si="3"/>
        <v>0</v>
      </c>
      <c r="U47" s="49"/>
    </row>
    <row r="48" spans="2:21" ht="13.5">
      <c r="B48" s="44">
        <v>40</v>
      </c>
      <c r="C48" s="46">
        <f t="shared" si="4"/>
        <v>908002.7276228269</v>
      </c>
      <c r="D48" s="46"/>
      <c r="E48" s="45">
        <v>2011</v>
      </c>
      <c r="F48" s="8">
        <v>42633</v>
      </c>
      <c r="G48" s="44" t="s">
        <v>37</v>
      </c>
      <c r="H48" s="47">
        <v>76.49</v>
      </c>
      <c r="I48" s="47"/>
      <c r="J48" s="44">
        <v>26.49</v>
      </c>
      <c r="K48" s="46">
        <f t="shared" si="0"/>
        <v>27240.081828684808</v>
      </c>
      <c r="L48" s="46"/>
      <c r="M48" s="6">
        <f t="shared" si="1"/>
        <v>1.0283156598220011</v>
      </c>
      <c r="N48" s="45">
        <v>2011</v>
      </c>
      <c r="O48" s="8">
        <v>42634</v>
      </c>
      <c r="P48" s="47">
        <v>76.49</v>
      </c>
      <c r="Q48" s="47"/>
      <c r="R48" s="48">
        <f t="shared" si="2"/>
        <v>0</v>
      </c>
      <c r="S48" s="48"/>
      <c r="T48" s="49">
        <f t="shared" si="3"/>
        <v>0</v>
      </c>
      <c r="U48" s="49"/>
    </row>
    <row r="49" spans="2:21" ht="13.5">
      <c r="B49" s="44">
        <v>41</v>
      </c>
      <c r="C49" s="46">
        <f t="shared" si="4"/>
        <v>908002.7276228269</v>
      </c>
      <c r="D49" s="46"/>
      <c r="E49" s="45">
        <v>2011</v>
      </c>
      <c r="F49" s="8">
        <v>42664</v>
      </c>
      <c r="G49" s="44" t="s">
        <v>3</v>
      </c>
      <c r="H49" s="47">
        <v>76.72</v>
      </c>
      <c r="I49" s="47"/>
      <c r="J49" s="44">
        <v>7.1</v>
      </c>
      <c r="K49" s="46">
        <f t="shared" si="0"/>
        <v>27240.081828684808</v>
      </c>
      <c r="L49" s="46"/>
      <c r="M49" s="6">
        <f t="shared" si="1"/>
        <v>3.8366312434767336</v>
      </c>
      <c r="N49" s="45">
        <v>2011</v>
      </c>
      <c r="O49" s="8">
        <v>42669</v>
      </c>
      <c r="P49" s="47">
        <v>76.282</v>
      </c>
      <c r="Q49" s="47"/>
      <c r="R49" s="48">
        <f t="shared" si="2"/>
        <v>168044.44846428183</v>
      </c>
      <c r="S49" s="48"/>
      <c r="T49" s="49">
        <f t="shared" si="3"/>
        <v>43.80000000000024</v>
      </c>
      <c r="U49" s="49"/>
    </row>
    <row r="50" spans="2:21" ht="13.5">
      <c r="B50" s="44">
        <v>42</v>
      </c>
      <c r="C50" s="46">
        <f t="shared" si="4"/>
        <v>1076047.1760871087</v>
      </c>
      <c r="D50" s="46"/>
      <c r="E50" s="45">
        <v>2011</v>
      </c>
      <c r="F50" s="8">
        <v>42705</v>
      </c>
      <c r="G50" s="44" t="s">
        <v>3</v>
      </c>
      <c r="H50" s="47">
        <v>77.62</v>
      </c>
      <c r="I50" s="47"/>
      <c r="J50" s="44">
        <v>17.8</v>
      </c>
      <c r="K50" s="46">
        <f t="shared" si="0"/>
        <v>32281.41528261326</v>
      </c>
      <c r="L50" s="46"/>
      <c r="M50" s="6">
        <f t="shared" si="1"/>
        <v>1.8135626563265876</v>
      </c>
      <c r="N50" s="45">
        <v>2011</v>
      </c>
      <c r="O50" s="8">
        <v>42706</v>
      </c>
      <c r="P50" s="47">
        <v>77.798</v>
      </c>
      <c r="Q50" s="47"/>
      <c r="R50" s="48">
        <f t="shared" si="2"/>
        <v>-32281.415282612765</v>
      </c>
      <c r="S50" s="48"/>
      <c r="T50" s="49">
        <f t="shared" si="3"/>
        <v>-17.8</v>
      </c>
      <c r="U50" s="49"/>
    </row>
    <row r="51" spans="2:21" ht="13.5">
      <c r="B51" s="44">
        <v>43</v>
      </c>
      <c r="C51" s="46">
        <f t="shared" si="4"/>
        <v>1043765.7608044959</v>
      </c>
      <c r="D51" s="46"/>
      <c r="E51" s="45">
        <v>2011</v>
      </c>
      <c r="F51" s="8">
        <v>42709</v>
      </c>
      <c r="G51" s="44" t="s">
        <v>4</v>
      </c>
      <c r="H51" s="47">
        <v>78.05</v>
      </c>
      <c r="I51" s="47"/>
      <c r="J51" s="44">
        <v>15.3</v>
      </c>
      <c r="K51" s="46">
        <f t="shared" si="0"/>
        <v>31312.972824134875</v>
      </c>
      <c r="L51" s="46"/>
      <c r="M51" s="6">
        <f t="shared" si="1"/>
        <v>2.0465995309892073</v>
      </c>
      <c r="N51" s="45">
        <v>2011</v>
      </c>
      <c r="O51" s="8">
        <v>42709</v>
      </c>
      <c r="P51" s="47">
        <v>77.897</v>
      </c>
      <c r="Q51" s="47"/>
      <c r="R51" s="48">
        <f t="shared" si="2"/>
        <v>-31312.97282413315</v>
      </c>
      <c r="S51" s="48"/>
      <c r="T51" s="49">
        <f t="shared" si="3"/>
        <v>-15.3</v>
      </c>
      <c r="U51" s="49"/>
    </row>
    <row r="52" spans="2:21" ht="13.5">
      <c r="B52" s="44">
        <v>44</v>
      </c>
      <c r="C52" s="46">
        <f t="shared" si="4"/>
        <v>1012452.7879803628</v>
      </c>
      <c r="D52" s="46"/>
      <c r="E52" s="44">
        <v>2012</v>
      </c>
      <c r="F52" s="8">
        <v>42386</v>
      </c>
      <c r="G52" s="44" t="s">
        <v>3</v>
      </c>
      <c r="H52" s="47">
        <v>76.74</v>
      </c>
      <c r="I52" s="47"/>
      <c r="J52" s="44">
        <v>13.3</v>
      </c>
      <c r="K52" s="46">
        <f t="shared" si="0"/>
        <v>30373.58363941088</v>
      </c>
      <c r="L52" s="46"/>
      <c r="M52" s="6">
        <f t="shared" si="1"/>
        <v>2.283728093188788</v>
      </c>
      <c r="N52" s="44">
        <v>2012</v>
      </c>
      <c r="O52" s="8">
        <v>42387</v>
      </c>
      <c r="P52" s="47">
        <v>76.74</v>
      </c>
      <c r="Q52" s="47"/>
      <c r="R52" s="48">
        <f t="shared" si="2"/>
        <v>0</v>
      </c>
      <c r="S52" s="48"/>
      <c r="T52" s="49">
        <f t="shared" si="3"/>
        <v>0</v>
      </c>
      <c r="U52" s="49"/>
    </row>
    <row r="53" spans="2:21" ht="13.5">
      <c r="B53" s="44">
        <v>45</v>
      </c>
      <c r="C53" s="46">
        <f t="shared" si="4"/>
        <v>1012452.7879803628</v>
      </c>
      <c r="D53" s="46"/>
      <c r="E53" s="45">
        <v>2012</v>
      </c>
      <c r="F53" s="8">
        <v>42413</v>
      </c>
      <c r="G53" s="44" t="s">
        <v>4</v>
      </c>
      <c r="H53" s="47">
        <v>77.67</v>
      </c>
      <c r="I53" s="47"/>
      <c r="J53" s="44">
        <v>11</v>
      </c>
      <c r="K53" s="46">
        <f t="shared" si="0"/>
        <v>30373.58363941088</v>
      </c>
      <c r="L53" s="46"/>
      <c r="M53" s="6">
        <f t="shared" si="1"/>
        <v>2.76123487631008</v>
      </c>
      <c r="N53" s="45">
        <v>2012</v>
      </c>
      <c r="O53" s="8">
        <v>42413</v>
      </c>
      <c r="P53" s="47">
        <v>77.56</v>
      </c>
      <c r="Q53" s="47"/>
      <c r="R53" s="48">
        <f t="shared" si="2"/>
        <v>-30373.583639410725</v>
      </c>
      <c r="S53" s="48"/>
      <c r="T53" s="49">
        <f t="shared" si="3"/>
        <v>-11</v>
      </c>
      <c r="U53" s="49"/>
    </row>
    <row r="54" spans="2:21" ht="13.5">
      <c r="B54" s="44">
        <v>46</v>
      </c>
      <c r="C54" s="46">
        <f t="shared" si="4"/>
        <v>982079.2043409521</v>
      </c>
      <c r="D54" s="46"/>
      <c r="E54" s="45">
        <v>2012</v>
      </c>
      <c r="F54" s="8">
        <v>42416</v>
      </c>
      <c r="G54" s="44" t="s">
        <v>4</v>
      </c>
      <c r="H54" s="47">
        <v>78.47</v>
      </c>
      <c r="I54" s="47"/>
      <c r="J54" s="44">
        <v>12</v>
      </c>
      <c r="K54" s="46">
        <f t="shared" si="0"/>
        <v>29462.37613022856</v>
      </c>
      <c r="L54" s="46"/>
      <c r="M54" s="6">
        <f t="shared" si="1"/>
        <v>2.4551980108523797</v>
      </c>
      <c r="N54" s="45">
        <v>2012</v>
      </c>
      <c r="O54" s="8">
        <v>42423</v>
      </c>
      <c r="P54" s="47">
        <v>80.91</v>
      </c>
      <c r="Q54" s="47"/>
      <c r="R54" s="48">
        <f t="shared" si="2"/>
        <v>599068.31464798</v>
      </c>
      <c r="S54" s="48"/>
      <c r="T54" s="49">
        <f t="shared" si="3"/>
        <v>243.99999999999977</v>
      </c>
      <c r="U54" s="49"/>
    </row>
    <row r="55" spans="2:21" ht="13.5">
      <c r="B55" s="44">
        <v>47</v>
      </c>
      <c r="C55" s="46">
        <f t="shared" si="4"/>
        <v>1581147.518988932</v>
      </c>
      <c r="D55" s="46"/>
      <c r="E55" s="45">
        <v>2012</v>
      </c>
      <c r="F55" s="8">
        <v>42438</v>
      </c>
      <c r="G55" s="44" t="s">
        <v>4</v>
      </c>
      <c r="H55" s="47">
        <v>81.82</v>
      </c>
      <c r="I55" s="47"/>
      <c r="J55" s="44">
        <v>35.8</v>
      </c>
      <c r="K55" s="46">
        <f t="shared" si="0"/>
        <v>47434.42556966796</v>
      </c>
      <c r="L55" s="46"/>
      <c r="M55" s="6">
        <f t="shared" si="1"/>
        <v>1.324983954459999</v>
      </c>
      <c r="N55" s="45">
        <v>2012</v>
      </c>
      <c r="O55" s="8">
        <v>42445</v>
      </c>
      <c r="P55" s="47">
        <v>83.174</v>
      </c>
      <c r="Q55" s="47"/>
      <c r="R55" s="48">
        <f t="shared" si="2"/>
        <v>179402.82743388566</v>
      </c>
      <c r="S55" s="48"/>
      <c r="T55" s="49">
        <f t="shared" si="3"/>
        <v>135.40000000000134</v>
      </c>
      <c r="U55" s="49"/>
    </row>
    <row r="56" spans="2:21" ht="13.5">
      <c r="B56" s="44">
        <v>48</v>
      </c>
      <c r="C56" s="46">
        <f t="shared" si="4"/>
        <v>1760550.3464228176</v>
      </c>
      <c r="D56" s="46"/>
      <c r="E56" s="45">
        <v>2012</v>
      </c>
      <c r="F56" s="8">
        <v>42449</v>
      </c>
      <c r="G56" s="44" t="s">
        <v>4</v>
      </c>
      <c r="H56" s="47">
        <v>83.67</v>
      </c>
      <c r="I56" s="47"/>
      <c r="J56" s="44">
        <v>35.5</v>
      </c>
      <c r="K56" s="46">
        <f t="shared" si="0"/>
        <v>52816.510392684526</v>
      </c>
      <c r="L56" s="46"/>
      <c r="M56" s="6">
        <f t="shared" si="1"/>
        <v>1.487789025146043</v>
      </c>
      <c r="N56" s="45">
        <v>2012</v>
      </c>
      <c r="O56" s="8">
        <v>42450</v>
      </c>
      <c r="P56" s="47">
        <v>83.67</v>
      </c>
      <c r="Q56" s="47"/>
      <c r="R56" s="48">
        <f t="shared" si="2"/>
        <v>0</v>
      </c>
      <c r="S56" s="48"/>
      <c r="T56" s="49">
        <f t="shared" si="3"/>
        <v>0</v>
      </c>
      <c r="U56" s="49"/>
    </row>
    <row r="57" spans="2:21" ht="13.5">
      <c r="B57" s="44">
        <v>49</v>
      </c>
      <c r="C57" s="46">
        <f t="shared" si="4"/>
        <v>1760550.3464228176</v>
      </c>
      <c r="D57" s="46"/>
      <c r="E57" s="45">
        <v>2012</v>
      </c>
      <c r="F57" s="8">
        <v>42506</v>
      </c>
      <c r="G57" s="44" t="s">
        <v>4</v>
      </c>
      <c r="H57" s="47">
        <v>80.35</v>
      </c>
      <c r="I57" s="47"/>
      <c r="J57" s="44">
        <v>16.3</v>
      </c>
      <c r="K57" s="46">
        <f t="shared" si="0"/>
        <v>52816.510392684526</v>
      </c>
      <c r="L57" s="46"/>
      <c r="M57" s="6">
        <f t="shared" si="1"/>
        <v>3.2402767112076396</v>
      </c>
      <c r="N57" s="45">
        <v>2012</v>
      </c>
      <c r="O57" s="8">
        <v>42507</v>
      </c>
      <c r="P57" s="47">
        <v>80.187</v>
      </c>
      <c r="Q57" s="47"/>
      <c r="R57" s="48">
        <f t="shared" si="2"/>
        <v>-52816.510392683456</v>
      </c>
      <c r="S57" s="48"/>
      <c r="T57" s="49">
        <f t="shared" si="3"/>
        <v>-16.3</v>
      </c>
      <c r="U57" s="49"/>
    </row>
    <row r="58" spans="2:21" ht="13.5">
      <c r="B58" s="44">
        <v>50</v>
      </c>
      <c r="C58" s="46">
        <f t="shared" si="4"/>
        <v>1707733.836030134</v>
      </c>
      <c r="D58" s="46"/>
      <c r="E58" s="45">
        <v>2012</v>
      </c>
      <c r="F58" s="8">
        <v>42519</v>
      </c>
      <c r="G58" s="45" t="s">
        <v>4</v>
      </c>
      <c r="H58" s="47">
        <v>79.552</v>
      </c>
      <c r="I58" s="47"/>
      <c r="J58" s="44">
        <v>10.8</v>
      </c>
      <c r="K58" s="46">
        <f t="shared" si="0"/>
        <v>51232.01508090402</v>
      </c>
      <c r="L58" s="46"/>
      <c r="M58" s="6">
        <f t="shared" si="1"/>
        <v>4.743705100083705</v>
      </c>
      <c r="N58" s="45">
        <v>2012</v>
      </c>
      <c r="O58" s="8">
        <v>42519</v>
      </c>
      <c r="P58" s="47">
        <v>79.444</v>
      </c>
      <c r="Q58" s="47"/>
      <c r="R58" s="48">
        <f t="shared" si="2"/>
        <v>-51232.015080905956</v>
      </c>
      <c r="S58" s="48"/>
      <c r="T58" s="49">
        <f t="shared" si="3"/>
        <v>-10.8</v>
      </c>
      <c r="U58" s="49"/>
    </row>
    <row r="59" spans="2:21" ht="13.5">
      <c r="B59" s="44">
        <v>51</v>
      </c>
      <c r="C59" s="46">
        <f t="shared" si="4"/>
        <v>1656501.820949228</v>
      </c>
      <c r="D59" s="46"/>
      <c r="E59" s="45">
        <v>2012</v>
      </c>
      <c r="F59" s="8">
        <v>42557</v>
      </c>
      <c r="G59" s="45" t="s">
        <v>4</v>
      </c>
      <c r="H59" s="47">
        <v>79.93</v>
      </c>
      <c r="I59" s="47"/>
      <c r="J59" s="44">
        <v>14.6</v>
      </c>
      <c r="K59" s="46">
        <f t="shared" si="0"/>
        <v>49695.054628476835</v>
      </c>
      <c r="L59" s="46"/>
      <c r="M59" s="6">
        <f t="shared" si="1"/>
        <v>3.4037708649641667</v>
      </c>
      <c r="N59" s="45">
        <v>2012</v>
      </c>
      <c r="O59" s="8">
        <v>42557</v>
      </c>
      <c r="P59" s="47">
        <v>79.784</v>
      </c>
      <c r="Q59" s="47"/>
      <c r="R59" s="48">
        <f t="shared" si="2"/>
        <v>-49695.054628477104</v>
      </c>
      <c r="S59" s="48"/>
      <c r="T59" s="49">
        <f t="shared" si="3"/>
        <v>-14.6</v>
      </c>
      <c r="U59" s="49"/>
    </row>
    <row r="60" spans="2:21" ht="13.5">
      <c r="B60" s="44">
        <v>52</v>
      </c>
      <c r="C60" s="46">
        <f t="shared" si="4"/>
        <v>1606806.7663207508</v>
      </c>
      <c r="D60" s="46"/>
      <c r="E60" s="45">
        <v>2012</v>
      </c>
      <c r="F60" s="8">
        <v>42578</v>
      </c>
      <c r="G60" s="45" t="s">
        <v>4</v>
      </c>
      <c r="H60" s="47">
        <v>78.28</v>
      </c>
      <c r="I60" s="47"/>
      <c r="J60" s="44">
        <v>11</v>
      </c>
      <c r="K60" s="46">
        <f t="shared" si="0"/>
        <v>48204.20298962252</v>
      </c>
      <c r="L60" s="46"/>
      <c r="M60" s="6">
        <f t="shared" si="1"/>
        <v>4.382200271783866</v>
      </c>
      <c r="N60" s="45">
        <v>2012</v>
      </c>
      <c r="O60" s="8">
        <v>42578</v>
      </c>
      <c r="P60" s="47">
        <v>78.17</v>
      </c>
      <c r="Q60" s="47"/>
      <c r="R60" s="48">
        <f t="shared" si="2"/>
        <v>-48204.202989622274</v>
      </c>
      <c r="S60" s="48"/>
      <c r="T60" s="49">
        <f t="shared" si="3"/>
        <v>-11</v>
      </c>
      <c r="U60" s="49"/>
    </row>
    <row r="61" spans="2:21" ht="13.5">
      <c r="B61" s="44">
        <v>53</v>
      </c>
      <c r="C61" s="46">
        <f t="shared" si="4"/>
        <v>1558602.5633311286</v>
      </c>
      <c r="D61" s="46"/>
      <c r="E61" s="45">
        <v>2012</v>
      </c>
      <c r="F61" s="8">
        <v>42591</v>
      </c>
      <c r="G61" s="45" t="s">
        <v>4</v>
      </c>
      <c r="H61" s="47">
        <v>78.54</v>
      </c>
      <c r="I61" s="47"/>
      <c r="J61" s="44">
        <v>26</v>
      </c>
      <c r="K61" s="46">
        <f t="shared" si="0"/>
        <v>46758.076899933854</v>
      </c>
      <c r="L61" s="46"/>
      <c r="M61" s="6">
        <f t="shared" si="1"/>
        <v>1.7983875730743788</v>
      </c>
      <c r="N61" s="45">
        <v>2012</v>
      </c>
      <c r="O61" s="8">
        <v>42591</v>
      </c>
      <c r="P61" s="47">
        <v>78.28</v>
      </c>
      <c r="Q61" s="47"/>
      <c r="R61" s="48">
        <f t="shared" si="2"/>
        <v>-46758.07689993477</v>
      </c>
      <c r="S61" s="48"/>
      <c r="T61" s="49">
        <f t="shared" si="3"/>
        <v>-26</v>
      </c>
      <c r="U61" s="49"/>
    </row>
    <row r="62" spans="2:21" ht="13.5">
      <c r="B62" s="44">
        <v>54</v>
      </c>
      <c r="C62" s="46">
        <f t="shared" si="4"/>
        <v>1511844.4864311938</v>
      </c>
      <c r="D62" s="46"/>
      <c r="E62" s="45">
        <v>2012</v>
      </c>
      <c r="F62" s="8">
        <v>42604</v>
      </c>
      <c r="G62" s="45" t="s">
        <v>3</v>
      </c>
      <c r="H62" s="47">
        <v>78.23</v>
      </c>
      <c r="I62" s="47"/>
      <c r="J62" s="44">
        <v>115</v>
      </c>
      <c r="K62" s="46">
        <f t="shared" si="0"/>
        <v>45355.33459293581</v>
      </c>
      <c r="L62" s="46"/>
      <c r="M62" s="6">
        <f t="shared" si="1"/>
        <v>0.39439421385161577</v>
      </c>
      <c r="N62" s="45">
        <v>2012</v>
      </c>
      <c r="O62" s="8">
        <v>42606</v>
      </c>
      <c r="P62" s="47">
        <v>78.7</v>
      </c>
      <c r="Q62" s="47"/>
      <c r="R62" s="48">
        <f t="shared" si="2"/>
        <v>-18536.528051025896</v>
      </c>
      <c r="S62" s="48"/>
      <c r="T62" s="49">
        <f t="shared" si="3"/>
        <v>-115</v>
      </c>
      <c r="U62" s="49"/>
    </row>
    <row r="63" spans="2:21" ht="13.5">
      <c r="B63" s="44">
        <v>55</v>
      </c>
      <c r="C63" s="46">
        <f t="shared" si="4"/>
        <v>1493307.9583801678</v>
      </c>
      <c r="D63" s="46"/>
      <c r="E63" s="45">
        <v>2012</v>
      </c>
      <c r="F63" s="8">
        <v>42610</v>
      </c>
      <c r="G63" s="45" t="s">
        <v>3</v>
      </c>
      <c r="H63" s="47">
        <v>78.49</v>
      </c>
      <c r="I63" s="47"/>
      <c r="J63" s="44">
        <v>22</v>
      </c>
      <c r="K63" s="46">
        <f t="shared" si="0"/>
        <v>44799.238751405035</v>
      </c>
      <c r="L63" s="46"/>
      <c r="M63" s="6">
        <f t="shared" si="1"/>
        <v>2.0363290341547744</v>
      </c>
      <c r="N63" s="45">
        <v>2012</v>
      </c>
      <c r="O63" s="8">
        <v>42611</v>
      </c>
      <c r="P63" s="47">
        <v>78.71</v>
      </c>
      <c r="Q63" s="47"/>
      <c r="R63" s="48">
        <f t="shared" si="2"/>
        <v>-44799.23875140481</v>
      </c>
      <c r="S63" s="48"/>
      <c r="T63" s="49">
        <f t="shared" si="3"/>
        <v>-22</v>
      </c>
      <c r="U63" s="49"/>
    </row>
    <row r="64" spans="2:21" ht="13.5">
      <c r="B64" s="44">
        <v>56</v>
      </c>
      <c r="C64" s="46">
        <f t="shared" si="4"/>
        <v>1448508.719628763</v>
      </c>
      <c r="D64" s="46"/>
      <c r="E64" s="45">
        <v>2012</v>
      </c>
      <c r="F64" s="8">
        <v>42640</v>
      </c>
      <c r="G64" s="45" t="s">
        <v>3</v>
      </c>
      <c r="H64" s="47">
        <v>77.6</v>
      </c>
      <c r="I64" s="47"/>
      <c r="J64" s="44">
        <v>10</v>
      </c>
      <c r="K64" s="46">
        <f t="shared" si="0"/>
        <v>43455.261588862886</v>
      </c>
      <c r="L64" s="46"/>
      <c r="M64" s="6">
        <f t="shared" si="1"/>
        <v>4.345526158886289</v>
      </c>
      <c r="N64" s="45">
        <v>2012</v>
      </c>
      <c r="O64" s="8">
        <v>42641</v>
      </c>
      <c r="P64" s="47">
        <v>77.6</v>
      </c>
      <c r="Q64" s="47"/>
      <c r="R64" s="48">
        <f t="shared" si="2"/>
        <v>0</v>
      </c>
      <c r="S64" s="48"/>
      <c r="T64" s="49">
        <f t="shared" si="3"/>
        <v>0</v>
      </c>
      <c r="U64" s="49"/>
    </row>
    <row r="65" spans="2:21" ht="13.5">
      <c r="B65" s="44">
        <v>57</v>
      </c>
      <c r="C65" s="46">
        <f t="shared" si="4"/>
        <v>1448508.719628763</v>
      </c>
      <c r="D65" s="46"/>
      <c r="E65" s="45">
        <v>2012</v>
      </c>
      <c r="F65" s="8">
        <v>42645</v>
      </c>
      <c r="G65" s="44" t="s">
        <v>4</v>
      </c>
      <c r="H65" s="47">
        <v>78.13</v>
      </c>
      <c r="I65" s="47"/>
      <c r="J65" s="44">
        <v>17</v>
      </c>
      <c r="K65" s="46">
        <f t="shared" si="0"/>
        <v>43455.261588862886</v>
      </c>
      <c r="L65" s="46"/>
      <c r="M65" s="6">
        <f t="shared" si="1"/>
        <v>2.556191858168405</v>
      </c>
      <c r="N65" s="45">
        <v>2012</v>
      </c>
      <c r="O65" s="8">
        <v>42647</v>
      </c>
      <c r="P65" s="47">
        <v>78.41</v>
      </c>
      <c r="Q65" s="47"/>
      <c r="R65" s="48">
        <f t="shared" si="2"/>
        <v>71573.37202871563</v>
      </c>
      <c r="S65" s="48"/>
      <c r="T65" s="49">
        <f t="shared" si="3"/>
        <v>28.000000000000114</v>
      </c>
      <c r="U65" s="49"/>
    </row>
    <row r="66" spans="2:21" ht="13.5">
      <c r="B66" s="44">
        <v>58</v>
      </c>
      <c r="C66" s="46">
        <f t="shared" si="4"/>
        <v>1520082.0916574786</v>
      </c>
      <c r="D66" s="46"/>
      <c r="E66" s="45">
        <v>2012</v>
      </c>
      <c r="F66" s="8">
        <v>42653</v>
      </c>
      <c r="G66" s="44" t="s">
        <v>3</v>
      </c>
      <c r="H66" s="47">
        <v>78.1</v>
      </c>
      <c r="I66" s="47"/>
      <c r="J66" s="44">
        <v>15</v>
      </c>
      <c r="K66" s="46">
        <f t="shared" si="0"/>
        <v>45602.46274972436</v>
      </c>
      <c r="L66" s="46"/>
      <c r="M66" s="6">
        <f t="shared" si="1"/>
        <v>3.040164183314957</v>
      </c>
      <c r="N66" s="45">
        <v>2012</v>
      </c>
      <c r="O66" s="8">
        <v>42654</v>
      </c>
      <c r="P66" s="47">
        <v>78.25</v>
      </c>
      <c r="Q66" s="47"/>
      <c r="R66" s="48">
        <f t="shared" si="2"/>
        <v>-45602.46274972608</v>
      </c>
      <c r="S66" s="48"/>
      <c r="T66" s="49">
        <f t="shared" si="3"/>
        <v>-15</v>
      </c>
      <c r="U66" s="49"/>
    </row>
    <row r="67" spans="2:21" ht="13.5">
      <c r="B67" s="44">
        <v>59</v>
      </c>
      <c r="C67" s="46">
        <f t="shared" si="4"/>
        <v>1474479.6289077525</v>
      </c>
      <c r="D67" s="46"/>
      <c r="E67" s="45">
        <v>2012</v>
      </c>
      <c r="F67" s="8">
        <v>42666</v>
      </c>
      <c r="G67" s="44" t="s">
        <v>4</v>
      </c>
      <c r="H67" s="47">
        <v>79.94</v>
      </c>
      <c r="I67" s="47"/>
      <c r="J67" s="44">
        <v>24</v>
      </c>
      <c r="K67" s="46">
        <f t="shared" si="0"/>
        <v>44234.38886723257</v>
      </c>
      <c r="L67" s="46"/>
      <c r="M67" s="6">
        <f t="shared" si="1"/>
        <v>1.8430995361346905</v>
      </c>
      <c r="N67" s="45">
        <v>2012</v>
      </c>
      <c r="O67" s="8">
        <v>42666</v>
      </c>
      <c r="P67" s="47">
        <v>79.7</v>
      </c>
      <c r="Q67" s="47"/>
      <c r="R67" s="48">
        <f t="shared" si="2"/>
        <v>-44234.388867231624</v>
      </c>
      <c r="S67" s="48"/>
      <c r="T67" s="49">
        <f t="shared" si="3"/>
        <v>-24</v>
      </c>
      <c r="U67" s="49"/>
    </row>
    <row r="68" spans="2:21" ht="13.5">
      <c r="B68" s="44">
        <v>60</v>
      </c>
      <c r="C68" s="46">
        <f t="shared" si="4"/>
        <v>1430245.240040521</v>
      </c>
      <c r="D68" s="46"/>
      <c r="E68" s="45">
        <v>2012</v>
      </c>
      <c r="F68" s="8">
        <v>42668</v>
      </c>
      <c r="G68" s="44" t="s">
        <v>4</v>
      </c>
      <c r="H68" s="47">
        <v>80.32</v>
      </c>
      <c r="I68" s="47"/>
      <c r="J68" s="44">
        <v>38</v>
      </c>
      <c r="K68" s="46">
        <f t="shared" si="0"/>
        <v>42907.35720121563</v>
      </c>
      <c r="L68" s="46"/>
      <c r="M68" s="6">
        <f t="shared" si="1"/>
        <v>1.1291409789793585</v>
      </c>
      <c r="N68" s="45">
        <v>2012</v>
      </c>
      <c r="O68" s="8">
        <v>42669</v>
      </c>
      <c r="P68" s="47">
        <v>79.94</v>
      </c>
      <c r="Q68" s="47"/>
      <c r="R68" s="48">
        <f t="shared" si="2"/>
        <v>-42907.357201215105</v>
      </c>
      <c r="S68" s="48"/>
      <c r="T68" s="49">
        <f t="shared" si="3"/>
        <v>-38</v>
      </c>
      <c r="U68" s="49"/>
    </row>
    <row r="69" spans="2:21" ht="13.5">
      <c r="B69" s="44">
        <v>61</v>
      </c>
      <c r="C69" s="46">
        <f t="shared" si="4"/>
        <v>1387337.8828393058</v>
      </c>
      <c r="D69" s="46"/>
      <c r="E69" s="45">
        <v>2012</v>
      </c>
      <c r="F69" s="8">
        <v>42687</v>
      </c>
      <c r="G69" s="44" t="s">
        <v>3</v>
      </c>
      <c r="H69" s="47">
        <v>79.43</v>
      </c>
      <c r="I69" s="47"/>
      <c r="J69" s="44">
        <v>22</v>
      </c>
      <c r="K69" s="46">
        <f t="shared" si="0"/>
        <v>41620.13648517917</v>
      </c>
      <c r="L69" s="46"/>
      <c r="M69" s="6">
        <f t="shared" si="1"/>
        <v>1.8918243856899624</v>
      </c>
      <c r="N69" s="45">
        <v>2012</v>
      </c>
      <c r="O69" s="8">
        <v>42688</v>
      </c>
      <c r="P69" s="47">
        <v>79.65</v>
      </c>
      <c r="Q69" s="47"/>
      <c r="R69" s="48">
        <f t="shared" si="2"/>
        <v>-41620.136485178955</v>
      </c>
      <c r="S69" s="48"/>
      <c r="T69" s="49">
        <f t="shared" si="3"/>
        <v>-22</v>
      </c>
      <c r="U69" s="49"/>
    </row>
    <row r="70" spans="2:21" ht="13.5">
      <c r="B70" s="44">
        <v>62</v>
      </c>
      <c r="C70" s="46">
        <f t="shared" si="4"/>
        <v>1345717.7463541268</v>
      </c>
      <c r="D70" s="46"/>
      <c r="E70" s="45">
        <v>2012</v>
      </c>
      <c r="F70" s="8">
        <v>42700</v>
      </c>
      <c r="G70" s="44" t="s">
        <v>3</v>
      </c>
      <c r="H70" s="47">
        <v>82.29</v>
      </c>
      <c r="I70" s="47"/>
      <c r="J70" s="44">
        <v>34</v>
      </c>
      <c r="K70" s="46">
        <f t="shared" si="0"/>
        <v>40371.532390623805</v>
      </c>
      <c r="L70" s="46"/>
      <c r="M70" s="6">
        <f t="shared" si="1"/>
        <v>1.1873980114889355</v>
      </c>
      <c r="N70" s="45">
        <v>2012</v>
      </c>
      <c r="O70" s="8">
        <v>42701</v>
      </c>
      <c r="P70" s="47">
        <v>82.29</v>
      </c>
      <c r="Q70" s="47"/>
      <c r="R70" s="48">
        <f t="shared" si="2"/>
        <v>0</v>
      </c>
      <c r="S70" s="48"/>
      <c r="T70" s="49">
        <f t="shared" si="3"/>
        <v>0</v>
      </c>
      <c r="U70" s="49"/>
    </row>
    <row r="71" spans="2:21" ht="13.5">
      <c r="B71" s="44">
        <v>63</v>
      </c>
      <c r="C71" s="46">
        <f t="shared" si="4"/>
        <v>1345717.7463541268</v>
      </c>
      <c r="D71" s="46"/>
      <c r="E71" s="44">
        <v>2013</v>
      </c>
      <c r="F71" s="8">
        <v>42377</v>
      </c>
      <c r="G71" s="44" t="s">
        <v>3</v>
      </c>
      <c r="H71" s="47">
        <v>87.38</v>
      </c>
      <c r="I71" s="47"/>
      <c r="J71" s="44">
        <v>40.8</v>
      </c>
      <c r="K71" s="46">
        <f t="shared" si="0"/>
        <v>40371.532390623805</v>
      </c>
      <c r="L71" s="46"/>
      <c r="M71" s="6">
        <f t="shared" si="1"/>
        <v>0.9894983429074463</v>
      </c>
      <c r="N71" s="44">
        <v>2013</v>
      </c>
      <c r="O71" s="8">
        <v>42378</v>
      </c>
      <c r="P71" s="47">
        <v>87.38</v>
      </c>
      <c r="Q71" s="47"/>
      <c r="R71" s="48">
        <f t="shared" si="2"/>
        <v>0</v>
      </c>
      <c r="S71" s="48"/>
      <c r="T71" s="49">
        <f t="shared" si="3"/>
        <v>0</v>
      </c>
      <c r="U71" s="49"/>
    </row>
    <row r="72" spans="2:21" ht="13.5">
      <c r="B72" s="44">
        <v>64</v>
      </c>
      <c r="C72" s="46">
        <f t="shared" si="4"/>
        <v>1345717.7463541268</v>
      </c>
      <c r="D72" s="46"/>
      <c r="E72" s="45">
        <v>2013</v>
      </c>
      <c r="F72" s="8">
        <v>42383</v>
      </c>
      <c r="G72" s="44" t="s">
        <v>4</v>
      </c>
      <c r="H72" s="47">
        <v>89.38</v>
      </c>
      <c r="I72" s="47"/>
      <c r="J72" s="44">
        <v>30.2</v>
      </c>
      <c r="K72" s="46">
        <f t="shared" si="0"/>
        <v>40371.532390623805</v>
      </c>
      <c r="L72" s="46"/>
      <c r="M72" s="6">
        <f t="shared" si="1"/>
        <v>1.3368057082988016</v>
      </c>
      <c r="N72" s="45">
        <v>2013</v>
      </c>
      <c r="O72" s="8">
        <v>42384</v>
      </c>
      <c r="P72" s="47">
        <v>89.078</v>
      </c>
      <c r="Q72" s="47"/>
      <c r="R72" s="48">
        <f t="shared" si="2"/>
        <v>-40371.53239062281</v>
      </c>
      <c r="S72" s="48"/>
      <c r="T72" s="49">
        <f t="shared" si="3"/>
        <v>-30.2</v>
      </c>
      <c r="U72" s="49"/>
    </row>
    <row r="73" spans="2:21" ht="13.5">
      <c r="B73" s="44">
        <v>65</v>
      </c>
      <c r="C73" s="46">
        <f t="shared" si="4"/>
        <v>1305346.213963504</v>
      </c>
      <c r="D73" s="46"/>
      <c r="E73" s="45">
        <v>2013</v>
      </c>
      <c r="F73" s="8">
        <v>42454</v>
      </c>
      <c r="G73" s="44" t="s">
        <v>3</v>
      </c>
      <c r="H73" s="47">
        <v>94.62</v>
      </c>
      <c r="I73" s="47"/>
      <c r="J73" s="44">
        <v>31</v>
      </c>
      <c r="K73" s="46">
        <f aca="true" t="shared" si="5" ref="K73:K108">IF(F73="","",C73*0.03)</f>
        <v>39160.38641890512</v>
      </c>
      <c r="L73" s="46"/>
      <c r="M73" s="6">
        <f t="shared" si="1"/>
        <v>1.2632382715775843</v>
      </c>
      <c r="N73" s="45">
        <v>2013</v>
      </c>
      <c r="O73" s="8">
        <v>42455</v>
      </c>
      <c r="P73" s="47">
        <v>94.62</v>
      </c>
      <c r="Q73" s="47"/>
      <c r="R73" s="48">
        <f t="shared" si="2"/>
        <v>0</v>
      </c>
      <c r="S73" s="48"/>
      <c r="T73" s="49">
        <f t="shared" si="3"/>
        <v>0</v>
      </c>
      <c r="U73" s="49"/>
    </row>
    <row r="74" spans="2:21" ht="13.5">
      <c r="B74" s="44">
        <v>66</v>
      </c>
      <c r="C74" s="46">
        <f aca="true" t="shared" si="6" ref="C74:C108">IF(R73="","",C73+R73)</f>
        <v>1305346.213963504</v>
      </c>
      <c r="D74" s="46"/>
      <c r="E74" s="45">
        <v>2013</v>
      </c>
      <c r="F74" s="8">
        <v>42469</v>
      </c>
      <c r="G74" s="44" t="s">
        <v>4</v>
      </c>
      <c r="H74" s="47">
        <v>99.02</v>
      </c>
      <c r="I74" s="47"/>
      <c r="J74" s="44">
        <v>26.4</v>
      </c>
      <c r="K74" s="46">
        <f t="shared" si="5"/>
        <v>39160.38641890512</v>
      </c>
      <c r="L74" s="46"/>
      <c r="M74" s="6">
        <f aca="true" t="shared" si="7" ref="M74:M108">IF(J74="","",(K74/J74)/1000)</f>
        <v>1.4833479704130728</v>
      </c>
      <c r="N74" s="45">
        <v>2013</v>
      </c>
      <c r="O74" s="8">
        <v>42472</v>
      </c>
      <c r="P74" s="47">
        <v>99.354</v>
      </c>
      <c r="Q74" s="47"/>
      <c r="R74" s="48">
        <f aca="true" t="shared" si="8" ref="R74:R108">IF(O74="","",(IF(G74="売",H74-P74,P74-H74))*M74*100000)</f>
        <v>49543.8222117971</v>
      </c>
      <c r="S74" s="48"/>
      <c r="T74" s="49">
        <f aca="true" t="shared" si="9" ref="T74:T108">IF(O74="","",IF(R74&lt;0,J74*(-1),IF(G74="買",(P74-H74)*100,(H74-P74)*100)))</f>
        <v>33.40000000000032</v>
      </c>
      <c r="U74" s="49"/>
    </row>
    <row r="75" spans="2:21" ht="13.5">
      <c r="B75" s="44">
        <v>67</v>
      </c>
      <c r="C75" s="46">
        <f t="shared" si="6"/>
        <v>1354890.036175301</v>
      </c>
      <c r="D75" s="46"/>
      <c r="E75" s="45">
        <v>2013</v>
      </c>
      <c r="F75" s="8">
        <v>42478</v>
      </c>
      <c r="G75" s="44" t="s">
        <v>4</v>
      </c>
      <c r="H75" s="47">
        <v>98.2</v>
      </c>
      <c r="I75" s="47"/>
      <c r="J75" s="44">
        <v>39</v>
      </c>
      <c r="K75" s="46">
        <f t="shared" si="5"/>
        <v>40646.70108525903</v>
      </c>
      <c r="L75" s="46"/>
      <c r="M75" s="6">
        <f t="shared" si="7"/>
        <v>1.0422231047502317</v>
      </c>
      <c r="N75" s="45">
        <v>2013</v>
      </c>
      <c r="O75" s="8">
        <v>42482</v>
      </c>
      <c r="P75" s="47">
        <v>99.337</v>
      </c>
      <c r="Q75" s="47"/>
      <c r="R75" s="48">
        <f t="shared" si="8"/>
        <v>118500.7670101014</v>
      </c>
      <c r="S75" s="48"/>
      <c r="T75" s="49">
        <f t="shared" si="9"/>
        <v>113.70000000000005</v>
      </c>
      <c r="U75" s="49"/>
    </row>
    <row r="76" spans="2:21" ht="13.5">
      <c r="B76" s="44">
        <v>68</v>
      </c>
      <c r="C76" s="46">
        <f t="shared" si="6"/>
        <v>1473390.8031854024</v>
      </c>
      <c r="D76" s="46"/>
      <c r="E76" s="45">
        <v>2013</v>
      </c>
      <c r="F76" s="8">
        <v>42483</v>
      </c>
      <c r="G76" s="44" t="s">
        <v>4</v>
      </c>
      <c r="H76" s="47">
        <v>99.78</v>
      </c>
      <c r="I76" s="47"/>
      <c r="J76" s="44">
        <v>119</v>
      </c>
      <c r="K76" s="46">
        <f t="shared" si="5"/>
        <v>44201.72409556207</v>
      </c>
      <c r="L76" s="46"/>
      <c r="M76" s="6">
        <f t="shared" si="7"/>
        <v>0.37144305962657204</v>
      </c>
      <c r="N76" s="45">
        <v>2013</v>
      </c>
      <c r="O76" s="8">
        <v>42486</v>
      </c>
      <c r="P76" s="47">
        <v>98.589</v>
      </c>
      <c r="Q76" s="47"/>
      <c r="R76" s="48">
        <f t="shared" si="8"/>
        <v>-44238.86840152482</v>
      </c>
      <c r="S76" s="48"/>
      <c r="T76" s="49">
        <f t="shared" si="9"/>
        <v>-119</v>
      </c>
      <c r="U76" s="49"/>
    </row>
    <row r="77" spans="2:21" ht="13.5">
      <c r="B77" s="44">
        <v>69</v>
      </c>
      <c r="C77" s="46">
        <f t="shared" si="6"/>
        <v>1429151.9347838776</v>
      </c>
      <c r="D77" s="46"/>
      <c r="E77" s="45">
        <v>2013</v>
      </c>
      <c r="F77" s="8">
        <v>42492</v>
      </c>
      <c r="G77" s="44" t="s">
        <v>3</v>
      </c>
      <c r="H77" s="47">
        <v>97.22</v>
      </c>
      <c r="I77" s="47"/>
      <c r="J77" s="44">
        <v>19.9</v>
      </c>
      <c r="K77" s="46">
        <f t="shared" si="5"/>
        <v>42874.55804351633</v>
      </c>
      <c r="L77" s="46"/>
      <c r="M77" s="6">
        <f t="shared" si="7"/>
        <v>2.1545004041968006</v>
      </c>
      <c r="N77" s="45">
        <v>2013</v>
      </c>
      <c r="O77" s="8">
        <v>42492</v>
      </c>
      <c r="P77" s="47">
        <v>97.419</v>
      </c>
      <c r="Q77" s="47"/>
      <c r="R77" s="48">
        <f t="shared" si="8"/>
        <v>-42874.55804351591</v>
      </c>
      <c r="S77" s="48"/>
      <c r="T77" s="49">
        <f t="shared" si="9"/>
        <v>-19.9</v>
      </c>
      <c r="U77" s="49"/>
    </row>
    <row r="78" spans="2:21" ht="13.5">
      <c r="B78" s="44">
        <v>70</v>
      </c>
      <c r="C78" s="46">
        <f t="shared" si="6"/>
        <v>1386277.3767403616</v>
      </c>
      <c r="D78" s="46"/>
      <c r="E78" s="45">
        <v>2013</v>
      </c>
      <c r="F78" s="8">
        <v>42510</v>
      </c>
      <c r="G78" s="44" t="s">
        <v>3</v>
      </c>
      <c r="H78" s="47">
        <v>102.37</v>
      </c>
      <c r="I78" s="47"/>
      <c r="J78" s="44">
        <v>23.6</v>
      </c>
      <c r="K78" s="46">
        <f t="shared" si="5"/>
        <v>41588.32130221085</v>
      </c>
      <c r="L78" s="46"/>
      <c r="M78" s="6">
        <f t="shared" si="7"/>
        <v>1.762217004330968</v>
      </c>
      <c r="N78" s="45">
        <v>2013</v>
      </c>
      <c r="O78" s="8">
        <v>42511</v>
      </c>
      <c r="P78" s="47">
        <v>102.606</v>
      </c>
      <c r="Q78" s="47"/>
      <c r="R78" s="48">
        <f t="shared" si="8"/>
        <v>-41588.32130220908</v>
      </c>
      <c r="S78" s="48"/>
      <c r="T78" s="49">
        <f t="shared" si="9"/>
        <v>-23.6</v>
      </c>
      <c r="U78" s="49"/>
    </row>
    <row r="79" spans="2:21" ht="13.5">
      <c r="B79" s="44">
        <v>71</v>
      </c>
      <c r="C79" s="46">
        <f t="shared" si="6"/>
        <v>1344689.0554381525</v>
      </c>
      <c r="D79" s="46"/>
      <c r="E79" s="45">
        <v>2013</v>
      </c>
      <c r="F79" s="8">
        <v>42512</v>
      </c>
      <c r="G79" s="44" t="s">
        <v>4</v>
      </c>
      <c r="H79" s="47">
        <v>102.64</v>
      </c>
      <c r="I79" s="47"/>
      <c r="J79" s="44">
        <v>28.3</v>
      </c>
      <c r="K79" s="46">
        <f t="shared" si="5"/>
        <v>40340.671663144574</v>
      </c>
      <c r="L79" s="46"/>
      <c r="M79" s="6">
        <f t="shared" si="7"/>
        <v>1.4254654297930944</v>
      </c>
      <c r="N79" s="45">
        <v>2013</v>
      </c>
      <c r="O79" s="8">
        <v>42513</v>
      </c>
      <c r="P79" s="47">
        <v>102.64</v>
      </c>
      <c r="Q79" s="47"/>
      <c r="R79" s="48">
        <f t="shared" si="8"/>
        <v>0</v>
      </c>
      <c r="S79" s="48"/>
      <c r="T79" s="49">
        <f t="shared" si="9"/>
        <v>0</v>
      </c>
      <c r="U79" s="49"/>
    </row>
    <row r="80" spans="2:21" ht="13.5">
      <c r="B80" s="44">
        <v>72</v>
      </c>
      <c r="C80" s="46">
        <f t="shared" si="6"/>
        <v>1344689.0554381525</v>
      </c>
      <c r="D80" s="46"/>
      <c r="E80" s="45">
        <v>2013</v>
      </c>
      <c r="F80" s="8">
        <v>42524</v>
      </c>
      <c r="G80" s="44" t="s">
        <v>3</v>
      </c>
      <c r="H80" s="47">
        <v>100.44</v>
      </c>
      <c r="I80" s="47"/>
      <c r="J80" s="44">
        <v>28.1</v>
      </c>
      <c r="K80" s="46">
        <f t="shared" si="5"/>
        <v>40340.671663144574</v>
      </c>
      <c r="L80" s="46"/>
      <c r="M80" s="6">
        <f t="shared" si="7"/>
        <v>1.4356110912151094</v>
      </c>
      <c r="N80" s="45">
        <v>2013</v>
      </c>
      <c r="O80" s="8">
        <v>42526</v>
      </c>
      <c r="P80" s="47">
        <v>100.44</v>
      </c>
      <c r="Q80" s="47"/>
      <c r="R80" s="48">
        <f t="shared" si="8"/>
        <v>0</v>
      </c>
      <c r="S80" s="48"/>
      <c r="T80" s="49">
        <f t="shared" si="9"/>
        <v>0</v>
      </c>
      <c r="U80" s="49"/>
    </row>
    <row r="81" spans="2:21" ht="13.5">
      <c r="B81" s="44">
        <v>73</v>
      </c>
      <c r="C81" s="46">
        <f t="shared" si="6"/>
        <v>1344689.0554381525</v>
      </c>
      <c r="D81" s="46"/>
      <c r="E81" s="45">
        <v>2013</v>
      </c>
      <c r="F81" s="8">
        <v>42542</v>
      </c>
      <c r="G81" s="44" t="s">
        <v>4</v>
      </c>
      <c r="H81" s="47">
        <v>97.86</v>
      </c>
      <c r="I81" s="47"/>
      <c r="J81" s="44">
        <v>59.5</v>
      </c>
      <c r="K81" s="46">
        <f t="shared" si="5"/>
        <v>40340.671663144574</v>
      </c>
      <c r="L81" s="46"/>
      <c r="M81" s="6">
        <f t="shared" si="7"/>
        <v>0.6779944817335222</v>
      </c>
      <c r="N81" s="45">
        <v>2013</v>
      </c>
      <c r="O81" s="8">
        <v>42545</v>
      </c>
      <c r="P81" s="47">
        <v>97.86</v>
      </c>
      <c r="Q81" s="47"/>
      <c r="R81" s="48">
        <f t="shared" si="8"/>
        <v>0</v>
      </c>
      <c r="S81" s="48"/>
      <c r="T81" s="49">
        <f t="shared" si="9"/>
        <v>0</v>
      </c>
      <c r="U81" s="49"/>
    </row>
    <row r="82" spans="2:21" ht="13.5">
      <c r="B82" s="44">
        <v>74</v>
      </c>
      <c r="C82" s="46">
        <f t="shared" si="6"/>
        <v>1344689.0554381525</v>
      </c>
      <c r="D82" s="46"/>
      <c r="E82" s="45">
        <v>2013</v>
      </c>
      <c r="F82" s="8">
        <v>42555</v>
      </c>
      <c r="G82" s="44" t="s">
        <v>4</v>
      </c>
      <c r="H82" s="47">
        <v>100.12</v>
      </c>
      <c r="I82" s="47"/>
      <c r="J82" s="44">
        <v>23.9</v>
      </c>
      <c r="K82" s="46">
        <f t="shared" si="5"/>
        <v>40340.671663144574</v>
      </c>
      <c r="L82" s="46"/>
      <c r="M82" s="6">
        <f t="shared" si="7"/>
        <v>1.6878942118470535</v>
      </c>
      <c r="N82" s="45">
        <v>2013</v>
      </c>
      <c r="O82" s="8">
        <v>42561</v>
      </c>
      <c r="P82" s="47">
        <v>100.625</v>
      </c>
      <c r="Q82" s="47"/>
      <c r="R82" s="48">
        <f t="shared" si="8"/>
        <v>85238.65769827543</v>
      </c>
      <c r="S82" s="48"/>
      <c r="T82" s="49">
        <f t="shared" si="9"/>
        <v>50.499999999999545</v>
      </c>
      <c r="U82" s="49"/>
    </row>
    <row r="83" spans="2:21" ht="13.5">
      <c r="B83" s="44">
        <v>75</v>
      </c>
      <c r="C83" s="46">
        <f t="shared" si="6"/>
        <v>1429927.713136428</v>
      </c>
      <c r="D83" s="46"/>
      <c r="E83" s="45">
        <v>2013</v>
      </c>
      <c r="F83" s="8">
        <v>42601</v>
      </c>
      <c r="G83" s="44" t="s">
        <v>3</v>
      </c>
      <c r="H83" s="47">
        <v>97.48</v>
      </c>
      <c r="I83" s="47"/>
      <c r="J83" s="44">
        <v>37.2</v>
      </c>
      <c r="K83" s="46">
        <f t="shared" si="5"/>
        <v>42897.83139409284</v>
      </c>
      <c r="L83" s="46"/>
      <c r="M83" s="6">
        <f t="shared" si="7"/>
        <v>1.1531675105938934</v>
      </c>
      <c r="N83" s="45">
        <v>2013</v>
      </c>
      <c r="O83" s="8">
        <v>42601</v>
      </c>
      <c r="P83" s="47">
        <v>97.82</v>
      </c>
      <c r="Q83" s="47"/>
      <c r="R83" s="48">
        <f t="shared" si="8"/>
        <v>-39207.69536019113</v>
      </c>
      <c r="S83" s="48"/>
      <c r="T83" s="49">
        <f t="shared" si="9"/>
        <v>-37.2</v>
      </c>
      <c r="U83" s="49"/>
    </row>
    <row r="84" spans="2:21" ht="13.5">
      <c r="B84" s="44">
        <v>76</v>
      </c>
      <c r="C84" s="46">
        <f t="shared" si="6"/>
        <v>1390720.0177762369</v>
      </c>
      <c r="D84" s="46"/>
      <c r="E84" s="45">
        <v>2013</v>
      </c>
      <c r="F84" s="8">
        <v>42650</v>
      </c>
      <c r="G84" s="44" t="s">
        <v>3</v>
      </c>
      <c r="H84" s="47">
        <v>96.81</v>
      </c>
      <c r="I84" s="47"/>
      <c r="J84" s="44">
        <v>40.9</v>
      </c>
      <c r="K84" s="46">
        <f t="shared" si="5"/>
        <v>41721.60053328711</v>
      </c>
      <c r="L84" s="46"/>
      <c r="M84" s="6">
        <f t="shared" si="7"/>
        <v>1.0200880325987067</v>
      </c>
      <c r="N84" s="45">
        <v>2013</v>
      </c>
      <c r="O84" s="8">
        <v>42651</v>
      </c>
      <c r="P84" s="47">
        <v>97.219</v>
      </c>
      <c r="Q84" s="47"/>
      <c r="R84" s="48">
        <f t="shared" si="8"/>
        <v>-41721.60053328627</v>
      </c>
      <c r="S84" s="48"/>
      <c r="T84" s="49">
        <f t="shared" si="9"/>
        <v>-40.9</v>
      </c>
      <c r="U84" s="49"/>
    </row>
    <row r="85" spans="2:21" ht="13.5">
      <c r="B85" s="44">
        <v>77</v>
      </c>
      <c r="C85" s="46">
        <f t="shared" si="6"/>
        <v>1348998.4172429505</v>
      </c>
      <c r="D85" s="46"/>
      <c r="E85" s="44">
        <v>2015</v>
      </c>
      <c r="F85" s="8">
        <v>42442</v>
      </c>
      <c r="G85" s="44" t="s">
        <v>4</v>
      </c>
      <c r="H85" s="47">
        <v>121.51</v>
      </c>
      <c r="I85" s="47"/>
      <c r="J85" s="44">
        <v>19.3</v>
      </c>
      <c r="K85" s="46">
        <f t="shared" si="5"/>
        <v>40469.95251728851</v>
      </c>
      <c r="L85" s="46"/>
      <c r="M85" s="6">
        <f t="shared" si="7"/>
        <v>2.096888731465726</v>
      </c>
      <c r="N85" s="44">
        <v>2015</v>
      </c>
      <c r="O85" s="8">
        <v>42442</v>
      </c>
      <c r="P85" s="47">
        <v>121.317</v>
      </c>
      <c r="Q85" s="47"/>
      <c r="R85" s="48">
        <f t="shared" si="8"/>
        <v>-40469.95251729104</v>
      </c>
      <c r="S85" s="48"/>
      <c r="T85" s="49">
        <f t="shared" si="9"/>
        <v>-19.3</v>
      </c>
      <c r="U85" s="49"/>
    </row>
    <row r="86" spans="2:21" ht="13.5">
      <c r="B86" s="44">
        <v>78</v>
      </c>
      <c r="C86" s="46">
        <f t="shared" si="6"/>
        <v>1308528.4647256595</v>
      </c>
      <c r="D86" s="46"/>
      <c r="E86" s="45">
        <v>2015</v>
      </c>
      <c r="F86" s="8">
        <v>42446</v>
      </c>
      <c r="G86" s="44" t="s">
        <v>3</v>
      </c>
      <c r="H86" s="47">
        <v>121.21</v>
      </c>
      <c r="I86" s="47"/>
      <c r="J86" s="44">
        <v>26.5</v>
      </c>
      <c r="K86" s="46">
        <f t="shared" si="5"/>
        <v>39255.85394176978</v>
      </c>
      <c r="L86" s="46"/>
      <c r="M86" s="6">
        <f t="shared" si="7"/>
        <v>1.4813529789347089</v>
      </c>
      <c r="N86" s="45">
        <v>2015</v>
      </c>
      <c r="O86" s="8">
        <v>42459</v>
      </c>
      <c r="P86" s="47">
        <v>119.802</v>
      </c>
      <c r="Q86" s="47"/>
      <c r="R86" s="48">
        <f t="shared" si="8"/>
        <v>208574.4994340051</v>
      </c>
      <c r="S86" s="48"/>
      <c r="T86" s="49">
        <f t="shared" si="9"/>
        <v>140.7999999999987</v>
      </c>
      <c r="U86" s="49"/>
    </row>
    <row r="87" spans="2:21" ht="13.5">
      <c r="B87" s="44">
        <v>79</v>
      </c>
      <c r="C87" s="46">
        <f t="shared" si="6"/>
        <v>1517102.9641596645</v>
      </c>
      <c r="D87" s="46"/>
      <c r="E87" s="45">
        <v>2015</v>
      </c>
      <c r="F87" s="8">
        <v>42460</v>
      </c>
      <c r="G87" s="44" t="s">
        <v>4</v>
      </c>
      <c r="H87" s="47">
        <v>120.04</v>
      </c>
      <c r="I87" s="47"/>
      <c r="J87" s="44">
        <v>23.7</v>
      </c>
      <c r="K87" s="46">
        <f t="shared" si="5"/>
        <v>45513.08892478993</v>
      </c>
      <c r="L87" s="46"/>
      <c r="M87" s="6">
        <f t="shared" si="7"/>
        <v>1.920383498936284</v>
      </c>
      <c r="N87" s="45">
        <v>2015</v>
      </c>
      <c r="O87" s="8">
        <v>42461</v>
      </c>
      <c r="P87" s="47">
        <v>119.803</v>
      </c>
      <c r="Q87" s="47"/>
      <c r="R87" s="48">
        <f t="shared" si="8"/>
        <v>-45513.08892479166</v>
      </c>
      <c r="S87" s="48"/>
      <c r="T87" s="49">
        <f t="shared" si="9"/>
        <v>-23.7</v>
      </c>
      <c r="U87" s="49"/>
    </row>
    <row r="88" spans="2:21" ht="13.5">
      <c r="B88" s="44">
        <v>80</v>
      </c>
      <c r="C88" s="46">
        <f t="shared" si="6"/>
        <v>1471589.8752348728</v>
      </c>
      <c r="D88" s="46"/>
      <c r="E88" s="45">
        <v>2015</v>
      </c>
      <c r="F88" s="8">
        <v>42473</v>
      </c>
      <c r="G88" s="44" t="s">
        <v>3</v>
      </c>
      <c r="H88" s="47">
        <v>120.07</v>
      </c>
      <c r="I88" s="47"/>
      <c r="J88" s="44">
        <v>11.6</v>
      </c>
      <c r="K88" s="46">
        <f t="shared" si="5"/>
        <v>44147.696257046184</v>
      </c>
      <c r="L88" s="46"/>
      <c r="M88" s="6">
        <f t="shared" si="7"/>
        <v>3.8058358842281197</v>
      </c>
      <c r="N88" s="45">
        <v>2015</v>
      </c>
      <c r="O88" s="8">
        <v>42474</v>
      </c>
      <c r="P88" s="47">
        <v>120.07</v>
      </c>
      <c r="Q88" s="47"/>
      <c r="R88" s="48">
        <f t="shared" si="8"/>
        <v>0</v>
      </c>
      <c r="S88" s="48"/>
      <c r="T88" s="49">
        <f t="shared" si="9"/>
        <v>0</v>
      </c>
      <c r="U88" s="49"/>
    </row>
    <row r="89" spans="2:21" ht="13.5">
      <c r="B89" s="44">
        <v>81</v>
      </c>
      <c r="C89" s="46">
        <f t="shared" si="6"/>
        <v>1471589.8752348728</v>
      </c>
      <c r="D89" s="46"/>
      <c r="E89" s="45">
        <v>2015</v>
      </c>
      <c r="F89" s="8">
        <v>42494</v>
      </c>
      <c r="G89" s="44" t="s">
        <v>4</v>
      </c>
      <c r="H89" s="47">
        <v>120.17</v>
      </c>
      <c r="I89" s="47"/>
      <c r="J89" s="44">
        <v>11.6</v>
      </c>
      <c r="K89" s="46">
        <f t="shared" si="5"/>
        <v>44147.696257046184</v>
      </c>
      <c r="L89" s="46"/>
      <c r="M89" s="6">
        <f t="shared" si="7"/>
        <v>3.8058358842281197</v>
      </c>
      <c r="N89" s="45">
        <v>2015</v>
      </c>
      <c r="O89" s="8">
        <v>42495</v>
      </c>
      <c r="P89" s="47">
        <v>120.054</v>
      </c>
      <c r="Q89" s="47"/>
      <c r="R89" s="48">
        <f t="shared" si="8"/>
        <v>-44147.69625704606</v>
      </c>
      <c r="S89" s="48"/>
      <c r="T89" s="49">
        <f t="shared" si="9"/>
        <v>-11.6</v>
      </c>
      <c r="U89" s="49"/>
    </row>
    <row r="90" spans="2:21" ht="13.5">
      <c r="B90" s="44">
        <v>82</v>
      </c>
      <c r="C90" s="46">
        <f t="shared" si="6"/>
        <v>1427442.1789778268</v>
      </c>
      <c r="D90" s="46"/>
      <c r="E90" s="45">
        <v>2015</v>
      </c>
      <c r="F90" s="8">
        <v>42533</v>
      </c>
      <c r="G90" s="44" t="s">
        <v>3</v>
      </c>
      <c r="H90" s="47">
        <v>123.34</v>
      </c>
      <c r="I90" s="47"/>
      <c r="J90" s="44">
        <v>18.9</v>
      </c>
      <c r="K90" s="46">
        <f t="shared" si="5"/>
        <v>42823.265369334804</v>
      </c>
      <c r="L90" s="46"/>
      <c r="M90" s="6">
        <f t="shared" si="7"/>
        <v>2.265781236472741</v>
      </c>
      <c r="N90" s="45">
        <v>2015</v>
      </c>
      <c r="O90" s="8">
        <v>42536</v>
      </c>
      <c r="P90" s="47">
        <v>123.529</v>
      </c>
      <c r="Q90" s="47"/>
      <c r="R90" s="48">
        <f t="shared" si="8"/>
        <v>-42823.26536933321</v>
      </c>
      <c r="S90" s="48"/>
      <c r="T90" s="49">
        <f t="shared" si="9"/>
        <v>-18.9</v>
      </c>
      <c r="U90" s="49"/>
    </row>
    <row r="91" spans="2:21" ht="13.5">
      <c r="B91" s="44">
        <v>83</v>
      </c>
      <c r="C91" s="46">
        <f t="shared" si="6"/>
        <v>1384618.9136084937</v>
      </c>
      <c r="D91" s="46"/>
      <c r="E91" s="45">
        <v>2015</v>
      </c>
      <c r="F91" s="8">
        <v>42558</v>
      </c>
      <c r="G91" s="44" t="s">
        <v>3</v>
      </c>
      <c r="H91" s="47">
        <v>122.47</v>
      </c>
      <c r="I91" s="47"/>
      <c r="J91" s="44">
        <v>40.4</v>
      </c>
      <c r="K91" s="46">
        <f t="shared" si="5"/>
        <v>41538.567408254814</v>
      </c>
      <c r="L91" s="46"/>
      <c r="M91" s="6">
        <f t="shared" si="7"/>
        <v>1.0281823615904657</v>
      </c>
      <c r="N91" s="45">
        <v>2015</v>
      </c>
      <c r="O91" s="8">
        <v>42561</v>
      </c>
      <c r="P91" s="47">
        <v>121.946</v>
      </c>
      <c r="Q91" s="47"/>
      <c r="R91" s="48">
        <f t="shared" si="8"/>
        <v>53876.755747340496</v>
      </c>
      <c r="S91" s="48"/>
      <c r="T91" s="49">
        <f t="shared" si="9"/>
        <v>52.40000000000009</v>
      </c>
      <c r="U91" s="49"/>
    </row>
    <row r="92" spans="2:21" ht="13.5">
      <c r="B92" s="44">
        <v>84</v>
      </c>
      <c r="C92" s="46">
        <f t="shared" si="6"/>
        <v>1438495.6693558341</v>
      </c>
      <c r="D92" s="46"/>
      <c r="E92" s="45">
        <v>2015</v>
      </c>
      <c r="F92" s="8">
        <v>42568</v>
      </c>
      <c r="G92" s="44" t="s">
        <v>4</v>
      </c>
      <c r="H92" s="47">
        <v>124.08</v>
      </c>
      <c r="I92" s="47"/>
      <c r="J92" s="44">
        <v>15.6</v>
      </c>
      <c r="K92" s="46">
        <f t="shared" si="5"/>
        <v>43154.87008067502</v>
      </c>
      <c r="L92" s="46"/>
      <c r="M92" s="6">
        <f t="shared" si="7"/>
        <v>2.766337825684296</v>
      </c>
      <c r="N92" s="45">
        <v>2015</v>
      </c>
      <c r="O92" s="8">
        <v>42572</v>
      </c>
      <c r="P92" s="47">
        <v>124.08</v>
      </c>
      <c r="Q92" s="47"/>
      <c r="R92" s="48">
        <f t="shared" si="8"/>
        <v>0</v>
      </c>
      <c r="S92" s="48"/>
      <c r="T92" s="49">
        <f t="shared" si="9"/>
        <v>0</v>
      </c>
      <c r="U92" s="49"/>
    </row>
    <row r="93" spans="2:21" ht="13.5">
      <c r="B93" s="44">
        <v>85</v>
      </c>
      <c r="C93" s="46">
        <f t="shared" si="6"/>
        <v>1438495.6693558341</v>
      </c>
      <c r="D93" s="46"/>
      <c r="E93" s="45">
        <v>2015</v>
      </c>
      <c r="F93" s="8">
        <v>42627</v>
      </c>
      <c r="G93" s="44" t="s">
        <v>3</v>
      </c>
      <c r="H93" s="47">
        <v>120.47</v>
      </c>
      <c r="I93" s="47"/>
      <c r="J93" s="44">
        <v>36.5</v>
      </c>
      <c r="K93" s="46">
        <f t="shared" si="5"/>
        <v>43154.87008067502</v>
      </c>
      <c r="L93" s="46"/>
      <c r="M93" s="6">
        <f t="shared" si="7"/>
        <v>1.1823252076897266</v>
      </c>
      <c r="N93" s="45">
        <v>2015</v>
      </c>
      <c r="O93" s="8">
        <v>42628</v>
      </c>
      <c r="P93" s="47">
        <v>120.47</v>
      </c>
      <c r="Q93" s="47"/>
      <c r="R93" s="48">
        <f t="shared" si="8"/>
        <v>0</v>
      </c>
      <c r="S93" s="48"/>
      <c r="T93" s="49">
        <f t="shared" si="9"/>
        <v>0</v>
      </c>
      <c r="U93" s="49"/>
    </row>
    <row r="94" spans="2:21" ht="13.5">
      <c r="B94" s="44">
        <v>86</v>
      </c>
      <c r="C94" s="46">
        <f t="shared" si="6"/>
        <v>1438495.6693558341</v>
      </c>
      <c r="D94" s="46"/>
      <c r="E94" s="45">
        <v>2015</v>
      </c>
      <c r="F94" s="8">
        <v>42687</v>
      </c>
      <c r="G94" s="45" t="s">
        <v>3</v>
      </c>
      <c r="H94" s="47">
        <v>122.61</v>
      </c>
      <c r="I94" s="47"/>
      <c r="J94" s="44">
        <v>17.8</v>
      </c>
      <c r="K94" s="46">
        <f t="shared" si="5"/>
        <v>43154.87008067502</v>
      </c>
      <c r="L94" s="46"/>
      <c r="M94" s="6">
        <f t="shared" si="7"/>
        <v>2.4244309034087093</v>
      </c>
      <c r="N94" s="45">
        <v>2015</v>
      </c>
      <c r="O94" s="8">
        <v>42687</v>
      </c>
      <c r="P94" s="47">
        <v>122.788</v>
      </c>
      <c r="Q94" s="47"/>
      <c r="R94" s="48">
        <f t="shared" si="8"/>
        <v>-43154.870080674365</v>
      </c>
      <c r="S94" s="48"/>
      <c r="T94" s="49">
        <f t="shared" si="9"/>
        <v>-17.8</v>
      </c>
      <c r="U94" s="49"/>
    </row>
    <row r="95" spans="2:21" ht="13.5">
      <c r="B95" s="44">
        <v>87</v>
      </c>
      <c r="C95" s="46">
        <f t="shared" si="6"/>
        <v>1395340.7992751598</v>
      </c>
      <c r="D95" s="46"/>
      <c r="E95" s="45">
        <v>2015</v>
      </c>
      <c r="F95" s="8">
        <v>42697</v>
      </c>
      <c r="G95" s="45" t="s">
        <v>3</v>
      </c>
      <c r="H95" s="47">
        <v>122.79</v>
      </c>
      <c r="I95" s="47"/>
      <c r="J95" s="44">
        <v>26.5</v>
      </c>
      <c r="K95" s="46">
        <f t="shared" si="5"/>
        <v>41860.22397825479</v>
      </c>
      <c r="L95" s="46"/>
      <c r="M95" s="6">
        <f t="shared" si="7"/>
        <v>1.5796310935190487</v>
      </c>
      <c r="N95" s="45">
        <v>2015</v>
      </c>
      <c r="O95" s="8">
        <v>42699</v>
      </c>
      <c r="P95" s="47">
        <v>122.79</v>
      </c>
      <c r="Q95" s="47"/>
      <c r="R95" s="48">
        <f t="shared" si="8"/>
        <v>0</v>
      </c>
      <c r="S95" s="48"/>
      <c r="T95" s="49">
        <f t="shared" si="9"/>
        <v>0</v>
      </c>
      <c r="U95" s="49"/>
    </row>
    <row r="96" spans="2:21" ht="13.5">
      <c r="B96" s="44">
        <v>88</v>
      </c>
      <c r="C96" s="46">
        <f t="shared" si="6"/>
        <v>1395340.7992751598</v>
      </c>
      <c r="D96" s="46"/>
      <c r="E96" s="45">
        <v>2015</v>
      </c>
      <c r="F96" s="8">
        <v>42726</v>
      </c>
      <c r="G96" s="45" t="s">
        <v>3</v>
      </c>
      <c r="H96" s="47">
        <v>121.16</v>
      </c>
      <c r="I96" s="47"/>
      <c r="J96" s="44">
        <v>14.2</v>
      </c>
      <c r="K96" s="46">
        <f t="shared" si="5"/>
        <v>41860.22397825479</v>
      </c>
      <c r="L96" s="46"/>
      <c r="M96" s="6">
        <f t="shared" si="7"/>
        <v>2.9479030970601965</v>
      </c>
      <c r="N96" s="45">
        <v>2015</v>
      </c>
      <c r="O96" s="8">
        <v>42377</v>
      </c>
      <c r="P96" s="47">
        <v>118.746</v>
      </c>
      <c r="Q96" s="47"/>
      <c r="R96" s="48">
        <f t="shared" si="8"/>
        <v>711623.8076303318</v>
      </c>
      <c r="S96" s="48"/>
      <c r="T96" s="49">
        <f t="shared" si="9"/>
        <v>241.40000000000015</v>
      </c>
      <c r="U96" s="49"/>
    </row>
    <row r="97" spans="2:21" ht="13.5">
      <c r="B97" s="44">
        <v>89</v>
      </c>
      <c r="C97" s="46">
        <f t="shared" si="6"/>
        <v>2106964.6069054916</v>
      </c>
      <c r="D97" s="46"/>
      <c r="E97" s="44">
        <v>2016</v>
      </c>
      <c r="F97" s="8">
        <v>42380</v>
      </c>
      <c r="G97" s="45" t="s">
        <v>3</v>
      </c>
      <c r="H97" s="47">
        <v>117.51</v>
      </c>
      <c r="I97" s="47"/>
      <c r="J97" s="44">
        <v>50.4</v>
      </c>
      <c r="K97" s="46">
        <f t="shared" si="5"/>
        <v>63208.93820716474</v>
      </c>
      <c r="L97" s="46"/>
      <c r="M97" s="6">
        <f t="shared" si="7"/>
        <v>1.2541455993485067</v>
      </c>
      <c r="N97" s="44">
        <v>2016</v>
      </c>
      <c r="O97" s="8">
        <v>42381</v>
      </c>
      <c r="P97" s="47">
        <v>118.014</v>
      </c>
      <c r="Q97" s="47"/>
      <c r="R97" s="48">
        <f t="shared" si="8"/>
        <v>-63208.93820716357</v>
      </c>
      <c r="S97" s="48"/>
      <c r="T97" s="49">
        <f t="shared" si="9"/>
        <v>-50.4</v>
      </c>
      <c r="U97" s="49"/>
    </row>
    <row r="98" spans="2:21" ht="13.5">
      <c r="B98" s="44">
        <v>90</v>
      </c>
      <c r="C98" s="46">
        <f t="shared" si="6"/>
        <v>2043755.668698328</v>
      </c>
      <c r="D98" s="46"/>
      <c r="E98" s="45">
        <v>2016</v>
      </c>
      <c r="F98" s="8">
        <v>42424</v>
      </c>
      <c r="G98" s="45" t="s">
        <v>3</v>
      </c>
      <c r="H98" s="47">
        <v>111.71</v>
      </c>
      <c r="I98" s="47"/>
      <c r="J98" s="44">
        <v>54.5</v>
      </c>
      <c r="K98" s="46">
        <f t="shared" si="5"/>
        <v>61312.67006094984</v>
      </c>
      <c r="L98" s="46"/>
      <c r="M98" s="6">
        <f t="shared" si="7"/>
        <v>1.1250031203844006</v>
      </c>
      <c r="N98" s="45">
        <v>2016</v>
      </c>
      <c r="O98" s="8">
        <v>42424</v>
      </c>
      <c r="P98" s="47">
        <v>111.71</v>
      </c>
      <c r="Q98" s="47"/>
      <c r="R98" s="48">
        <f t="shared" si="8"/>
        <v>0</v>
      </c>
      <c r="S98" s="48"/>
      <c r="T98" s="49">
        <f t="shared" si="9"/>
        <v>0</v>
      </c>
      <c r="U98" s="49"/>
    </row>
    <row r="99" spans="2:21" ht="13.5">
      <c r="B99" s="44">
        <v>91</v>
      </c>
      <c r="C99" s="46">
        <f t="shared" si="6"/>
        <v>2043755.668698328</v>
      </c>
      <c r="D99" s="46"/>
      <c r="E99" s="45">
        <v>2016</v>
      </c>
      <c r="F99" s="8">
        <v>42430</v>
      </c>
      <c r="G99" s="44" t="s">
        <v>4</v>
      </c>
      <c r="H99" s="47">
        <v>113.17</v>
      </c>
      <c r="I99" s="47"/>
      <c r="J99" s="44">
        <v>27.5</v>
      </c>
      <c r="K99" s="46">
        <f t="shared" si="5"/>
        <v>61312.67006094984</v>
      </c>
      <c r="L99" s="46"/>
      <c r="M99" s="6">
        <f t="shared" si="7"/>
        <v>2.229551638579994</v>
      </c>
      <c r="N99" s="45">
        <v>2016</v>
      </c>
      <c r="O99" s="8">
        <v>42432</v>
      </c>
      <c r="P99" s="47">
        <v>113.513</v>
      </c>
      <c r="Q99" s="47"/>
      <c r="R99" s="48">
        <f t="shared" si="8"/>
        <v>76473.62120329458</v>
      </c>
      <c r="S99" s="48"/>
      <c r="T99" s="49">
        <f t="shared" si="9"/>
        <v>34.30000000000035</v>
      </c>
      <c r="U99" s="49"/>
    </row>
    <row r="100" spans="2:21" ht="13.5">
      <c r="B100" s="44">
        <v>92</v>
      </c>
      <c r="C100" s="46">
        <f t="shared" si="6"/>
        <v>2120229.2899016226</v>
      </c>
      <c r="D100" s="46"/>
      <c r="E100" s="45">
        <v>2016</v>
      </c>
      <c r="F100" s="8">
        <v>42471</v>
      </c>
      <c r="G100" s="44" t="s">
        <v>3</v>
      </c>
      <c r="H100" s="47">
        <v>108.03</v>
      </c>
      <c r="I100" s="47"/>
      <c r="J100" s="44">
        <v>40.1</v>
      </c>
      <c r="K100" s="46">
        <f t="shared" si="5"/>
        <v>63606.878697048676</v>
      </c>
      <c r="L100" s="46"/>
      <c r="M100" s="6">
        <f t="shared" si="7"/>
        <v>1.5862064512979719</v>
      </c>
      <c r="N100" s="45">
        <v>2016</v>
      </c>
      <c r="O100" s="8">
        <v>42472</v>
      </c>
      <c r="P100" s="47">
        <v>108.431</v>
      </c>
      <c r="Q100" s="47"/>
      <c r="R100" s="48">
        <f t="shared" si="8"/>
        <v>-63606.87869704807</v>
      </c>
      <c r="S100" s="48"/>
      <c r="T100" s="49">
        <f t="shared" si="9"/>
        <v>-40.1</v>
      </c>
      <c r="U100" s="49"/>
    </row>
    <row r="101" spans="2:21" ht="13.5">
      <c r="B101" s="44">
        <v>93</v>
      </c>
      <c r="C101" s="46">
        <f t="shared" si="6"/>
        <v>2056622.4112045744</v>
      </c>
      <c r="D101" s="46"/>
      <c r="E101" s="45">
        <v>2016</v>
      </c>
      <c r="F101" s="8">
        <v>42487</v>
      </c>
      <c r="G101" s="44" t="s">
        <v>4</v>
      </c>
      <c r="H101" s="47">
        <v>111.23</v>
      </c>
      <c r="I101" s="47"/>
      <c r="J101" s="44">
        <v>21.4</v>
      </c>
      <c r="K101" s="46">
        <f t="shared" si="5"/>
        <v>61698.67233613723</v>
      </c>
      <c r="L101" s="46"/>
      <c r="M101" s="6">
        <f t="shared" si="7"/>
        <v>2.8831155297260387</v>
      </c>
      <c r="N101" s="45">
        <v>2016</v>
      </c>
      <c r="O101" s="8">
        <v>42488</v>
      </c>
      <c r="P101" s="47">
        <v>111.23</v>
      </c>
      <c r="Q101" s="47"/>
      <c r="R101" s="48">
        <f t="shared" si="8"/>
        <v>0</v>
      </c>
      <c r="S101" s="48"/>
      <c r="T101" s="49">
        <f t="shared" si="9"/>
        <v>0</v>
      </c>
      <c r="U101" s="49"/>
    </row>
    <row r="102" spans="2:21" ht="13.5">
      <c r="B102" s="44">
        <v>94</v>
      </c>
      <c r="C102" s="46">
        <f t="shared" si="6"/>
        <v>2056622.4112045744</v>
      </c>
      <c r="D102" s="46"/>
      <c r="E102" s="45">
        <v>2016</v>
      </c>
      <c r="F102" s="8">
        <v>42494</v>
      </c>
      <c r="G102" s="44" t="s">
        <v>4</v>
      </c>
      <c r="H102" s="47">
        <v>106.84</v>
      </c>
      <c r="I102" s="47"/>
      <c r="J102" s="44">
        <v>59.5</v>
      </c>
      <c r="K102" s="46">
        <f t="shared" si="5"/>
        <v>61698.67233613723</v>
      </c>
      <c r="L102" s="46"/>
      <c r="M102" s="6">
        <f t="shared" si="7"/>
        <v>1.0369524762376003</v>
      </c>
      <c r="N102" s="45">
        <v>2016</v>
      </c>
      <c r="O102" s="8">
        <v>42495</v>
      </c>
      <c r="P102" s="47">
        <v>106.84</v>
      </c>
      <c r="Q102" s="47"/>
      <c r="R102" s="48">
        <f t="shared" si="8"/>
        <v>0</v>
      </c>
      <c r="S102" s="48"/>
      <c r="T102" s="49">
        <f t="shared" si="9"/>
        <v>0</v>
      </c>
      <c r="U102" s="49"/>
    </row>
    <row r="103" spans="2:21" ht="13.5">
      <c r="B103" s="44">
        <v>95</v>
      </c>
      <c r="C103" s="46">
        <f t="shared" si="6"/>
        <v>2056622.4112045744</v>
      </c>
      <c r="D103" s="46"/>
      <c r="E103" s="45">
        <v>2016</v>
      </c>
      <c r="F103" s="8">
        <v>42508</v>
      </c>
      <c r="G103" s="44" t="s">
        <v>4</v>
      </c>
      <c r="H103" s="47">
        <v>109.24</v>
      </c>
      <c r="I103" s="47"/>
      <c r="J103" s="44">
        <v>53</v>
      </c>
      <c r="K103" s="46">
        <f t="shared" si="5"/>
        <v>61698.67233613723</v>
      </c>
      <c r="L103" s="46"/>
      <c r="M103" s="6">
        <f t="shared" si="7"/>
        <v>1.1641258931346647</v>
      </c>
      <c r="N103" s="45">
        <v>2016</v>
      </c>
      <c r="O103" s="8">
        <v>42513</v>
      </c>
      <c r="P103" s="47">
        <v>109.688</v>
      </c>
      <c r="Q103" s="47"/>
      <c r="R103" s="48">
        <f t="shared" si="8"/>
        <v>52152.84001243385</v>
      </c>
      <c r="S103" s="48"/>
      <c r="T103" s="49">
        <f t="shared" si="9"/>
        <v>44.80000000000075</v>
      </c>
      <c r="U103" s="49"/>
    </row>
    <row r="104" spans="2:21" ht="13.5">
      <c r="B104" s="44">
        <v>96</v>
      </c>
      <c r="C104" s="46">
        <f t="shared" si="6"/>
        <v>2108775.251217008</v>
      </c>
      <c r="D104" s="46"/>
      <c r="E104" s="45">
        <v>2016</v>
      </c>
      <c r="F104" s="8">
        <v>42521</v>
      </c>
      <c r="G104" s="44" t="s">
        <v>4</v>
      </c>
      <c r="H104" s="47">
        <v>111.13</v>
      </c>
      <c r="I104" s="47"/>
      <c r="J104" s="44">
        <v>34</v>
      </c>
      <c r="K104" s="46">
        <f t="shared" si="5"/>
        <v>63263.25753651024</v>
      </c>
      <c r="L104" s="46"/>
      <c r="M104" s="6">
        <f t="shared" si="7"/>
        <v>1.8606840451914777</v>
      </c>
      <c r="N104" s="45">
        <v>2016</v>
      </c>
      <c r="O104" s="8">
        <v>42521</v>
      </c>
      <c r="P104" s="47">
        <v>110.79</v>
      </c>
      <c r="Q104" s="47"/>
      <c r="R104" s="48">
        <f t="shared" si="8"/>
        <v>-63263.25753650823</v>
      </c>
      <c r="S104" s="48"/>
      <c r="T104" s="49">
        <f t="shared" si="9"/>
        <v>-34</v>
      </c>
      <c r="U104" s="49"/>
    </row>
    <row r="105" spans="2:21" ht="13.5">
      <c r="B105" s="44">
        <v>97</v>
      </c>
      <c r="C105" s="46">
        <f t="shared" si="6"/>
        <v>2045511.9936805</v>
      </c>
      <c r="D105" s="46"/>
      <c r="E105" s="45">
        <v>2016</v>
      </c>
      <c r="F105" s="8">
        <v>42531</v>
      </c>
      <c r="G105" s="44" t="s">
        <v>3</v>
      </c>
      <c r="H105" s="47">
        <v>106.72</v>
      </c>
      <c r="I105" s="47"/>
      <c r="J105" s="44">
        <v>44.8</v>
      </c>
      <c r="K105" s="46">
        <f t="shared" si="5"/>
        <v>61365.35981041499</v>
      </c>
      <c r="L105" s="46"/>
      <c r="M105" s="6">
        <f t="shared" si="7"/>
        <v>1.369762495768192</v>
      </c>
      <c r="N105" s="45">
        <v>2016</v>
      </c>
      <c r="O105" s="8">
        <v>42541</v>
      </c>
      <c r="P105" s="47">
        <v>104.82</v>
      </c>
      <c r="Q105" s="47"/>
      <c r="R105" s="48">
        <f t="shared" si="8"/>
        <v>260254.87419595727</v>
      </c>
      <c r="S105" s="48"/>
      <c r="T105" s="49">
        <f t="shared" si="9"/>
        <v>190.00000000000057</v>
      </c>
      <c r="U105" s="49"/>
    </row>
    <row r="106" spans="2:21" ht="13.5">
      <c r="B106" s="44">
        <v>98</v>
      </c>
      <c r="C106" s="46">
        <f t="shared" si="6"/>
        <v>2305766.867876457</v>
      </c>
      <c r="D106" s="46"/>
      <c r="E106" s="45">
        <v>2016</v>
      </c>
      <c r="F106" s="8"/>
      <c r="G106" s="44" t="s">
        <v>4</v>
      </c>
      <c r="H106" s="47"/>
      <c r="I106" s="47"/>
      <c r="J106" s="44"/>
      <c r="K106" s="46">
        <f t="shared" si="5"/>
      </c>
      <c r="L106" s="46"/>
      <c r="M106" s="6">
        <f t="shared" si="7"/>
      </c>
      <c r="N106" s="45">
        <v>2016</v>
      </c>
      <c r="O106" s="8"/>
      <c r="P106" s="47"/>
      <c r="Q106" s="47"/>
      <c r="R106" s="48">
        <f t="shared" si="8"/>
      </c>
      <c r="S106" s="48"/>
      <c r="T106" s="49">
        <f t="shared" si="9"/>
      </c>
      <c r="U106" s="49"/>
    </row>
    <row r="107" spans="2:21" ht="13.5">
      <c r="B107" s="44">
        <v>99</v>
      </c>
      <c r="C107" s="46">
        <f t="shared" si="6"/>
      </c>
      <c r="D107" s="46"/>
      <c r="E107" s="45">
        <v>2016</v>
      </c>
      <c r="F107" s="8"/>
      <c r="G107" s="44" t="s">
        <v>4</v>
      </c>
      <c r="H107" s="47"/>
      <c r="I107" s="47"/>
      <c r="J107" s="44"/>
      <c r="K107" s="46">
        <f t="shared" si="5"/>
      </c>
      <c r="L107" s="46"/>
      <c r="M107" s="6">
        <f t="shared" si="7"/>
      </c>
      <c r="N107" s="45">
        <v>2016</v>
      </c>
      <c r="O107" s="8"/>
      <c r="P107" s="47"/>
      <c r="Q107" s="47"/>
      <c r="R107" s="48">
        <f t="shared" si="8"/>
      </c>
      <c r="S107" s="48"/>
      <c r="T107" s="49">
        <f t="shared" si="9"/>
      </c>
      <c r="U107" s="49"/>
    </row>
    <row r="108" spans="2:21" ht="13.5">
      <c r="B108" s="44">
        <v>100</v>
      </c>
      <c r="C108" s="46">
        <f t="shared" si="6"/>
      </c>
      <c r="D108" s="46"/>
      <c r="E108" s="45">
        <v>2016</v>
      </c>
      <c r="F108" s="8"/>
      <c r="G108" s="44" t="s">
        <v>3</v>
      </c>
      <c r="H108" s="47"/>
      <c r="I108" s="47"/>
      <c r="J108" s="44"/>
      <c r="K108" s="46">
        <f t="shared" si="5"/>
      </c>
      <c r="L108" s="46"/>
      <c r="M108" s="6">
        <f t="shared" si="7"/>
      </c>
      <c r="N108" s="45">
        <v>2016</v>
      </c>
      <c r="O108" s="8"/>
      <c r="P108" s="47"/>
      <c r="Q108" s="47"/>
      <c r="R108" s="48">
        <f t="shared" si="8"/>
      </c>
      <c r="S108" s="48"/>
      <c r="T108" s="49">
        <f t="shared" si="9"/>
      </c>
      <c r="U108" s="4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C1">
      <selection activeCell="S55" sqref="S55"/>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4">
      <selection activeCell="A12" sqref="A12:J19"/>
    </sheetView>
  </sheetViews>
  <sheetFormatPr defaultColWidth="9.00390625" defaultRowHeight="13.5"/>
  <sheetData>
    <row r="1" ht="13.5">
      <c r="A1" t="s">
        <v>0</v>
      </c>
    </row>
    <row r="2" spans="1:10" ht="13.5">
      <c r="A2" s="82" t="s">
        <v>54</v>
      </c>
      <c r="B2" s="83"/>
      <c r="C2" s="83"/>
      <c r="D2" s="83"/>
      <c r="E2" s="83"/>
      <c r="F2" s="83"/>
      <c r="G2" s="83"/>
      <c r="H2" s="83"/>
      <c r="I2" s="83"/>
      <c r="J2" s="83"/>
    </row>
    <row r="3" spans="1:10" ht="13.5">
      <c r="A3" s="83"/>
      <c r="B3" s="83"/>
      <c r="C3" s="83"/>
      <c r="D3" s="83"/>
      <c r="E3" s="83"/>
      <c r="F3" s="83"/>
      <c r="G3" s="83"/>
      <c r="H3" s="83"/>
      <c r="I3" s="83"/>
      <c r="J3" s="83"/>
    </row>
    <row r="4" spans="1:10" ht="13.5">
      <c r="A4" s="83"/>
      <c r="B4" s="83"/>
      <c r="C4" s="83"/>
      <c r="D4" s="83"/>
      <c r="E4" s="83"/>
      <c r="F4" s="83"/>
      <c r="G4" s="83"/>
      <c r="H4" s="83"/>
      <c r="I4" s="83"/>
      <c r="J4" s="83"/>
    </row>
    <row r="5" spans="1:10" ht="13.5">
      <c r="A5" s="83"/>
      <c r="B5" s="83"/>
      <c r="C5" s="83"/>
      <c r="D5" s="83"/>
      <c r="E5" s="83"/>
      <c r="F5" s="83"/>
      <c r="G5" s="83"/>
      <c r="H5" s="83"/>
      <c r="I5" s="83"/>
      <c r="J5" s="83"/>
    </row>
    <row r="6" spans="1:10" ht="13.5">
      <c r="A6" s="83"/>
      <c r="B6" s="83"/>
      <c r="C6" s="83"/>
      <c r="D6" s="83"/>
      <c r="E6" s="83"/>
      <c r="F6" s="83"/>
      <c r="G6" s="83"/>
      <c r="H6" s="83"/>
      <c r="I6" s="83"/>
      <c r="J6" s="83"/>
    </row>
    <row r="7" spans="1:10" ht="13.5">
      <c r="A7" s="83"/>
      <c r="B7" s="83"/>
      <c r="C7" s="83"/>
      <c r="D7" s="83"/>
      <c r="E7" s="83"/>
      <c r="F7" s="83"/>
      <c r="G7" s="83"/>
      <c r="H7" s="83"/>
      <c r="I7" s="83"/>
      <c r="J7" s="83"/>
    </row>
    <row r="8" spans="1:10" ht="13.5">
      <c r="A8" s="83"/>
      <c r="B8" s="83"/>
      <c r="C8" s="83"/>
      <c r="D8" s="83"/>
      <c r="E8" s="83"/>
      <c r="F8" s="83"/>
      <c r="G8" s="83"/>
      <c r="H8" s="83"/>
      <c r="I8" s="83"/>
      <c r="J8" s="83"/>
    </row>
    <row r="9" spans="1:10" ht="13.5">
      <c r="A9" s="83"/>
      <c r="B9" s="83"/>
      <c r="C9" s="83"/>
      <c r="D9" s="83"/>
      <c r="E9" s="83"/>
      <c r="F9" s="83"/>
      <c r="G9" s="83"/>
      <c r="H9" s="83"/>
      <c r="I9" s="83"/>
      <c r="J9" s="83"/>
    </row>
    <row r="11" ht="13.5">
      <c r="A11" t="s">
        <v>1</v>
      </c>
    </row>
    <row r="12" spans="1:10" ht="13.5">
      <c r="A12" s="84" t="s">
        <v>52</v>
      </c>
      <c r="B12" s="85"/>
      <c r="C12" s="85"/>
      <c r="D12" s="85"/>
      <c r="E12" s="85"/>
      <c r="F12" s="85"/>
      <c r="G12" s="85"/>
      <c r="H12" s="85"/>
      <c r="I12" s="85"/>
      <c r="J12" s="85"/>
    </row>
    <row r="13" spans="1:10" ht="13.5">
      <c r="A13" s="85"/>
      <c r="B13" s="85"/>
      <c r="C13" s="85"/>
      <c r="D13" s="85"/>
      <c r="E13" s="85"/>
      <c r="F13" s="85"/>
      <c r="G13" s="85"/>
      <c r="H13" s="85"/>
      <c r="I13" s="85"/>
      <c r="J13" s="85"/>
    </row>
    <row r="14" spans="1:10" ht="13.5">
      <c r="A14" s="85"/>
      <c r="B14" s="85"/>
      <c r="C14" s="85"/>
      <c r="D14" s="85"/>
      <c r="E14" s="85"/>
      <c r="F14" s="85"/>
      <c r="G14" s="85"/>
      <c r="H14" s="85"/>
      <c r="I14" s="85"/>
      <c r="J14" s="85"/>
    </row>
    <row r="15" spans="1:10" ht="13.5">
      <c r="A15" s="85"/>
      <c r="B15" s="85"/>
      <c r="C15" s="85"/>
      <c r="D15" s="85"/>
      <c r="E15" s="85"/>
      <c r="F15" s="85"/>
      <c r="G15" s="85"/>
      <c r="H15" s="85"/>
      <c r="I15" s="85"/>
      <c r="J15" s="85"/>
    </row>
    <row r="16" spans="1:10" ht="13.5">
      <c r="A16" s="85"/>
      <c r="B16" s="85"/>
      <c r="C16" s="85"/>
      <c r="D16" s="85"/>
      <c r="E16" s="85"/>
      <c r="F16" s="85"/>
      <c r="G16" s="85"/>
      <c r="H16" s="85"/>
      <c r="I16" s="85"/>
      <c r="J16" s="85"/>
    </row>
    <row r="17" spans="1:10" ht="13.5">
      <c r="A17" s="85"/>
      <c r="B17" s="85"/>
      <c r="C17" s="85"/>
      <c r="D17" s="85"/>
      <c r="E17" s="85"/>
      <c r="F17" s="85"/>
      <c r="G17" s="85"/>
      <c r="H17" s="85"/>
      <c r="I17" s="85"/>
      <c r="J17" s="85"/>
    </row>
    <row r="18" spans="1:10" ht="13.5">
      <c r="A18" s="85"/>
      <c r="B18" s="85"/>
      <c r="C18" s="85"/>
      <c r="D18" s="85"/>
      <c r="E18" s="85"/>
      <c r="F18" s="85"/>
      <c r="G18" s="85"/>
      <c r="H18" s="85"/>
      <c r="I18" s="85"/>
      <c r="J18" s="85"/>
    </row>
    <row r="19" spans="1:10" ht="13.5">
      <c r="A19" s="85"/>
      <c r="B19" s="85"/>
      <c r="C19" s="85"/>
      <c r="D19" s="85"/>
      <c r="E19" s="85"/>
      <c r="F19" s="85"/>
      <c r="G19" s="85"/>
      <c r="H19" s="85"/>
      <c r="I19" s="85"/>
      <c r="J19" s="85"/>
    </row>
    <row r="21" ht="13.5">
      <c r="A21" t="s">
        <v>2</v>
      </c>
    </row>
    <row r="22" spans="1:10" ht="13.5">
      <c r="A22" s="86" t="s">
        <v>53</v>
      </c>
      <c r="B22" s="86"/>
      <c r="C22" s="86"/>
      <c r="D22" s="86"/>
      <c r="E22" s="86"/>
      <c r="F22" s="86"/>
      <c r="G22" s="86"/>
      <c r="H22" s="86"/>
      <c r="I22" s="86"/>
      <c r="J22" s="86"/>
    </row>
    <row r="23" spans="1:10" ht="13.5">
      <c r="A23" s="86"/>
      <c r="B23" s="86"/>
      <c r="C23" s="86"/>
      <c r="D23" s="86"/>
      <c r="E23" s="86"/>
      <c r="F23" s="86"/>
      <c r="G23" s="86"/>
      <c r="H23" s="86"/>
      <c r="I23" s="86"/>
      <c r="J23" s="86"/>
    </row>
    <row r="24" spans="1:10" ht="13.5">
      <c r="A24" s="86"/>
      <c r="B24" s="86"/>
      <c r="C24" s="86"/>
      <c r="D24" s="86"/>
      <c r="E24" s="86"/>
      <c r="F24" s="86"/>
      <c r="G24" s="86"/>
      <c r="H24" s="86"/>
      <c r="I24" s="86"/>
      <c r="J24" s="86"/>
    </row>
    <row r="25" spans="1:10" ht="13.5">
      <c r="A25" s="86"/>
      <c r="B25" s="86"/>
      <c r="C25" s="86"/>
      <c r="D25" s="86"/>
      <c r="E25" s="86"/>
      <c r="F25" s="86"/>
      <c r="G25" s="86"/>
      <c r="H25" s="86"/>
      <c r="I25" s="86"/>
      <c r="J25" s="86"/>
    </row>
    <row r="26" spans="1:10" ht="13.5">
      <c r="A26" s="86"/>
      <c r="B26" s="86"/>
      <c r="C26" s="86"/>
      <c r="D26" s="86"/>
      <c r="E26" s="86"/>
      <c r="F26" s="86"/>
      <c r="G26" s="86"/>
      <c r="H26" s="86"/>
      <c r="I26" s="86"/>
      <c r="J26" s="86"/>
    </row>
    <row r="27" spans="1:10" ht="13.5">
      <c r="A27" s="86"/>
      <c r="B27" s="86"/>
      <c r="C27" s="86"/>
      <c r="D27" s="86"/>
      <c r="E27" s="86"/>
      <c r="F27" s="86"/>
      <c r="G27" s="86"/>
      <c r="H27" s="86"/>
      <c r="I27" s="86"/>
      <c r="J27" s="86"/>
    </row>
    <row r="28" spans="1:10" ht="13.5">
      <c r="A28" s="86"/>
      <c r="B28" s="86"/>
      <c r="C28" s="86"/>
      <c r="D28" s="86"/>
      <c r="E28" s="86"/>
      <c r="F28" s="86"/>
      <c r="G28" s="86"/>
      <c r="H28" s="86"/>
      <c r="I28" s="86"/>
      <c r="J28" s="86"/>
    </row>
    <row r="29" spans="1:10" ht="13.5">
      <c r="A29" s="86"/>
      <c r="B29" s="86"/>
      <c r="C29" s="86"/>
      <c r="D29" s="86"/>
      <c r="E29" s="86"/>
      <c r="F29" s="86"/>
      <c r="G29" s="86"/>
      <c r="H29" s="86"/>
      <c r="I29" s="86"/>
      <c r="J29" s="86"/>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U109"/>
  <sheetViews>
    <sheetView zoomScale="65" zoomScaleNormal="65" zoomScalePageLayoutView="0" workbookViewId="0" topLeftCell="B1">
      <pane ySplit="8" topLeftCell="A27" activePane="bottomLeft" state="frozen"/>
      <selection pane="topLeft" activeCell="J63" sqref="J63"/>
      <selection pane="bottomLeft" activeCell="J63" sqref="J63"/>
    </sheetView>
  </sheetViews>
  <sheetFormatPr defaultColWidth="9.00390625" defaultRowHeight="13.5"/>
  <cols>
    <col min="1" max="1" width="2.875" style="0" customWidth="1"/>
    <col min="2" max="18" width="6.625" style="0" customWidth="1"/>
    <col min="22" max="22" width="10.875" style="23" bestFit="1" customWidth="1"/>
  </cols>
  <sheetData>
    <row r="2" spans="2:20" ht="13.5">
      <c r="B2" s="75" t="s">
        <v>5</v>
      </c>
      <c r="C2" s="75"/>
      <c r="D2" s="78"/>
      <c r="E2" s="78"/>
      <c r="F2" s="75" t="s">
        <v>6</v>
      </c>
      <c r="G2" s="75"/>
      <c r="H2" s="78" t="s">
        <v>36</v>
      </c>
      <c r="I2" s="78"/>
      <c r="J2" s="75" t="s">
        <v>7</v>
      </c>
      <c r="K2" s="75"/>
      <c r="L2" s="72">
        <f>C9</f>
        <v>1500000</v>
      </c>
      <c r="M2" s="78"/>
      <c r="N2" s="75" t="s">
        <v>8</v>
      </c>
      <c r="O2" s="75"/>
      <c r="P2" s="72" t="e">
        <f>C108+R108</f>
        <v>#VALUE!</v>
      </c>
      <c r="Q2" s="78"/>
      <c r="R2" s="1"/>
      <c r="S2" s="1"/>
      <c r="T2" s="1"/>
    </row>
    <row r="3" spans="2:19" ht="57" customHeight="1">
      <c r="B3" s="75" t="s">
        <v>9</v>
      </c>
      <c r="C3" s="75"/>
      <c r="D3" s="80" t="s">
        <v>38</v>
      </c>
      <c r="E3" s="80"/>
      <c r="F3" s="80"/>
      <c r="G3" s="80"/>
      <c r="H3" s="80"/>
      <c r="I3" s="80"/>
      <c r="J3" s="75" t="s">
        <v>10</v>
      </c>
      <c r="K3" s="75"/>
      <c r="L3" s="80" t="s">
        <v>35</v>
      </c>
      <c r="M3" s="81"/>
      <c r="N3" s="81"/>
      <c r="O3" s="81"/>
      <c r="P3" s="81"/>
      <c r="Q3" s="81"/>
      <c r="R3" s="1"/>
      <c r="S3" s="1"/>
    </row>
    <row r="4" spans="2:20" ht="13.5">
      <c r="B4" s="75" t="s">
        <v>11</v>
      </c>
      <c r="C4" s="75"/>
      <c r="D4" s="73">
        <f>SUM($R$9:$S$993)</f>
        <v>740297.7402178377</v>
      </c>
      <c r="E4" s="73"/>
      <c r="F4" s="75" t="s">
        <v>12</v>
      </c>
      <c r="G4" s="75"/>
      <c r="H4" s="79">
        <f>SUM($T$9:$U$108)</f>
        <v>549.2000000000004</v>
      </c>
      <c r="I4" s="78"/>
      <c r="J4" s="71" t="s">
        <v>13</v>
      </c>
      <c r="K4" s="71"/>
      <c r="L4" s="72">
        <f>MAX($C$9:$D$990)-C9</f>
        <v>1174468.6378697865</v>
      </c>
      <c r="M4" s="72"/>
      <c r="N4" s="71" t="s">
        <v>14</v>
      </c>
      <c r="O4" s="71"/>
      <c r="P4" s="73">
        <f>MIN($C$9:$D$990)-C9</f>
        <v>-81929.36999635538</v>
      </c>
      <c r="Q4" s="73"/>
      <c r="R4" s="1"/>
      <c r="S4" s="1"/>
      <c r="T4" s="1"/>
    </row>
    <row r="5" spans="2:20" ht="13.5">
      <c r="B5" s="37" t="s">
        <v>15</v>
      </c>
      <c r="C5" s="2">
        <f>COUNTIF($R$9:$R$990,"&gt;0")</f>
        <v>12</v>
      </c>
      <c r="D5" s="38" t="s">
        <v>16</v>
      </c>
      <c r="E5" s="16">
        <f>COUNTIF($R$9:$R$990,"&lt;0")</f>
        <v>34</v>
      </c>
      <c r="F5" s="38" t="s">
        <v>17</v>
      </c>
      <c r="G5" s="2">
        <f>COUNTIF($R$9:$R$990,"=0")</f>
        <v>0</v>
      </c>
      <c r="H5" s="38" t="s">
        <v>18</v>
      </c>
      <c r="I5" s="3">
        <f>C5/SUM(C5,E5,G5)</f>
        <v>0.2608695652173913</v>
      </c>
      <c r="J5" s="74" t="s">
        <v>19</v>
      </c>
      <c r="K5" s="75"/>
      <c r="L5" s="76"/>
      <c r="M5" s="77"/>
      <c r="N5" s="18" t="s">
        <v>20</v>
      </c>
      <c r="O5" s="9"/>
      <c r="P5" s="76"/>
      <c r="Q5" s="77"/>
      <c r="R5" s="1"/>
      <c r="S5" s="1"/>
      <c r="T5" s="1"/>
    </row>
    <row r="6" spans="2:20" ht="13.5">
      <c r="B6" s="11"/>
      <c r="C6" s="14"/>
      <c r="D6" s="15"/>
      <c r="E6" s="12"/>
      <c r="F6" s="11"/>
      <c r="G6" s="12"/>
      <c r="H6" s="11"/>
      <c r="I6" s="17"/>
      <c r="J6" s="11"/>
      <c r="K6" s="11"/>
      <c r="L6" s="12"/>
      <c r="M6" s="12"/>
      <c r="N6" s="13"/>
      <c r="O6" s="13"/>
      <c r="P6" s="10"/>
      <c r="Q6" s="7"/>
      <c r="R6" s="1"/>
      <c r="S6" s="1"/>
      <c r="T6" s="1"/>
    </row>
    <row r="7" spans="2:21" ht="13.5">
      <c r="B7" s="58" t="s">
        <v>21</v>
      </c>
      <c r="C7" s="60" t="s">
        <v>22</v>
      </c>
      <c r="D7" s="61"/>
      <c r="E7" s="64" t="s">
        <v>23</v>
      </c>
      <c r="F7" s="65"/>
      <c r="G7" s="65"/>
      <c r="H7" s="65"/>
      <c r="I7" s="53"/>
      <c r="J7" s="66" t="s">
        <v>24</v>
      </c>
      <c r="K7" s="67"/>
      <c r="L7" s="55"/>
      <c r="M7" s="68" t="s">
        <v>25</v>
      </c>
      <c r="N7" s="69" t="s">
        <v>26</v>
      </c>
      <c r="O7" s="70"/>
      <c r="P7" s="70"/>
      <c r="Q7" s="57"/>
      <c r="R7" s="51" t="s">
        <v>27</v>
      </c>
      <c r="S7" s="51"/>
      <c r="T7" s="51"/>
      <c r="U7" s="51"/>
    </row>
    <row r="8" spans="2:21" ht="13.5">
      <c r="B8" s="59"/>
      <c r="C8" s="62"/>
      <c r="D8" s="63"/>
      <c r="E8" s="19" t="s">
        <v>28</v>
      </c>
      <c r="F8" s="19" t="s">
        <v>29</v>
      </c>
      <c r="G8" s="19" t="s">
        <v>30</v>
      </c>
      <c r="H8" s="52" t="s">
        <v>31</v>
      </c>
      <c r="I8" s="53"/>
      <c r="J8" s="4" t="s">
        <v>32</v>
      </c>
      <c r="K8" s="54" t="s">
        <v>33</v>
      </c>
      <c r="L8" s="55"/>
      <c r="M8" s="68"/>
      <c r="N8" s="5" t="s">
        <v>28</v>
      </c>
      <c r="O8" s="5" t="s">
        <v>29</v>
      </c>
      <c r="P8" s="56" t="s">
        <v>31</v>
      </c>
      <c r="Q8" s="57"/>
      <c r="R8" s="51" t="s">
        <v>34</v>
      </c>
      <c r="S8" s="51"/>
      <c r="T8" s="51" t="s">
        <v>32</v>
      </c>
      <c r="U8" s="51"/>
    </row>
    <row r="9" spans="2:21" ht="13.5">
      <c r="B9" s="36">
        <v>1</v>
      </c>
      <c r="C9" s="46">
        <v>1500000</v>
      </c>
      <c r="D9" s="46"/>
      <c r="E9" s="36">
        <v>2000</v>
      </c>
      <c r="F9" s="8">
        <v>42485</v>
      </c>
      <c r="G9" s="36" t="s">
        <v>4</v>
      </c>
      <c r="H9" s="47">
        <v>105.88</v>
      </c>
      <c r="I9" s="47"/>
      <c r="J9" s="36">
        <v>88</v>
      </c>
      <c r="K9" s="46">
        <f>IF(F9="","",C9*0.03)</f>
        <v>45000</v>
      </c>
      <c r="L9" s="46"/>
      <c r="M9" s="6">
        <f>IF(J9="","",(K9/J9)/1000)</f>
        <v>0.5113636363636364</v>
      </c>
      <c r="N9" s="36">
        <v>2000</v>
      </c>
      <c r="O9" s="8">
        <v>42491</v>
      </c>
      <c r="P9" s="47">
        <v>107.664</v>
      </c>
      <c r="Q9" s="47"/>
      <c r="R9" s="48">
        <f>IF(O9="","",(IF(G9="売",H9-P9,P9-H9))*M9*100000)</f>
        <v>91227.27272727304</v>
      </c>
      <c r="S9" s="48"/>
      <c r="T9" s="49">
        <v>178</v>
      </c>
      <c r="U9" s="49"/>
    </row>
    <row r="10" spans="2:21" ht="13.5">
      <c r="B10" s="36">
        <v>2</v>
      </c>
      <c r="C10" s="46">
        <f>IF(R9="","",C9+R9)</f>
        <v>1591227.272727273</v>
      </c>
      <c r="D10" s="46"/>
      <c r="E10" s="36">
        <v>2000</v>
      </c>
      <c r="F10" s="8">
        <v>42550</v>
      </c>
      <c r="G10" s="36" t="s">
        <v>3</v>
      </c>
      <c r="H10" s="47">
        <v>105.2</v>
      </c>
      <c r="I10" s="47"/>
      <c r="J10" s="36">
        <v>67</v>
      </c>
      <c r="K10" s="46">
        <f aca="true" t="shared" si="0" ref="K10:K72">IF(F10="","",C10*0.03)</f>
        <v>47736.818181818184</v>
      </c>
      <c r="L10" s="46"/>
      <c r="M10" s="6">
        <f aca="true" t="shared" si="1" ref="M10:M73">IF(J10="","",(K10/J10)/1000)</f>
        <v>0.7124898236092266</v>
      </c>
      <c r="N10" s="36">
        <v>2000</v>
      </c>
      <c r="O10" s="8">
        <v>42551</v>
      </c>
      <c r="P10" s="47">
        <v>105.87</v>
      </c>
      <c r="Q10" s="47"/>
      <c r="R10" s="48">
        <f aca="true" t="shared" si="2" ref="R10:R43">IF(O10="","",(IF(G10="売",H10-P10,P10-H10))*M10*100000)</f>
        <v>-47736.81818181831</v>
      </c>
      <c r="S10" s="48"/>
      <c r="T10" s="49">
        <v>67</v>
      </c>
      <c r="U10" s="49"/>
    </row>
    <row r="11" spans="2:21" ht="13.5">
      <c r="B11" s="36">
        <v>3</v>
      </c>
      <c r="C11" s="46">
        <f aca="true" t="shared" si="3" ref="C11:C73">IF(R10="","",C10+R10)</f>
        <v>1543490.4545454546</v>
      </c>
      <c r="D11" s="46"/>
      <c r="E11" s="36">
        <v>2000</v>
      </c>
      <c r="F11" s="8">
        <v>42565</v>
      </c>
      <c r="G11" s="36" t="s">
        <v>4</v>
      </c>
      <c r="H11" s="47">
        <v>108.44</v>
      </c>
      <c r="I11" s="47"/>
      <c r="J11" s="36">
        <v>153</v>
      </c>
      <c r="K11" s="46">
        <f t="shared" si="0"/>
        <v>46304.71363636364</v>
      </c>
      <c r="L11" s="46"/>
      <c r="M11" s="6">
        <f t="shared" si="1"/>
        <v>0.30264518716577543</v>
      </c>
      <c r="N11" s="36">
        <v>2000</v>
      </c>
      <c r="O11" s="8">
        <v>42605</v>
      </c>
      <c r="P11" s="47">
        <v>107.239</v>
      </c>
      <c r="Q11" s="47"/>
      <c r="R11" s="48">
        <f t="shared" si="2"/>
        <v>-36347.686978609425</v>
      </c>
      <c r="S11" s="48"/>
      <c r="T11" s="49">
        <f aca="true" t="shared" si="4" ref="T11:T73">IF(O11="","",IF(R11&lt;0,J11*(-1),IF(G11="買",(P11-H11)*100,(H11-P11)*100)))</f>
        <v>-153</v>
      </c>
      <c r="U11" s="49"/>
    </row>
    <row r="12" spans="2:21" ht="13.5">
      <c r="B12" s="36">
        <v>4</v>
      </c>
      <c r="C12" s="46">
        <f t="shared" si="3"/>
        <v>1507142.767566845</v>
      </c>
      <c r="D12" s="46"/>
      <c r="E12" s="36">
        <v>2000</v>
      </c>
      <c r="F12" s="8">
        <v>42619</v>
      </c>
      <c r="G12" s="36" t="s">
        <v>3</v>
      </c>
      <c r="H12" s="47">
        <v>105.73</v>
      </c>
      <c r="I12" s="47"/>
      <c r="J12" s="36">
        <v>80</v>
      </c>
      <c r="K12" s="46">
        <f t="shared" si="0"/>
        <v>45214.28302700535</v>
      </c>
      <c r="L12" s="46"/>
      <c r="M12" s="6">
        <f t="shared" si="1"/>
        <v>0.5651785378375669</v>
      </c>
      <c r="N12" s="36">
        <v>2000</v>
      </c>
      <c r="O12" s="8">
        <v>42625</v>
      </c>
      <c r="P12" s="47">
        <v>106.53</v>
      </c>
      <c r="Q12" s="47"/>
      <c r="R12" s="48">
        <f t="shared" si="2"/>
        <v>-45214.28302700519</v>
      </c>
      <c r="S12" s="48"/>
      <c r="T12" s="49">
        <f t="shared" si="4"/>
        <v>-80</v>
      </c>
      <c r="U12" s="49"/>
    </row>
    <row r="13" spans="2:21" ht="13.5">
      <c r="B13" s="36">
        <v>5</v>
      </c>
      <c r="C13" s="46">
        <f t="shared" si="3"/>
        <v>1461928.48453984</v>
      </c>
      <c r="D13" s="46"/>
      <c r="E13" s="36">
        <v>2001</v>
      </c>
      <c r="F13" s="8">
        <v>42551</v>
      </c>
      <c r="G13" s="36" t="s">
        <v>4</v>
      </c>
      <c r="H13" s="47">
        <v>124.9</v>
      </c>
      <c r="I13" s="47"/>
      <c r="J13" s="36">
        <v>114</v>
      </c>
      <c r="K13" s="46">
        <f>IF(F13="","",C13*0.03)</f>
        <v>43857.8545361952</v>
      </c>
      <c r="L13" s="46"/>
      <c r="M13" s="6">
        <f t="shared" si="1"/>
        <v>0.3847180222473263</v>
      </c>
      <c r="N13" s="36">
        <v>2001</v>
      </c>
      <c r="O13" s="8">
        <v>42554</v>
      </c>
      <c r="P13" s="47">
        <v>123.76</v>
      </c>
      <c r="Q13" s="47"/>
      <c r="R13" s="48">
        <f t="shared" si="2"/>
        <v>-43857.85453619522</v>
      </c>
      <c r="S13" s="48"/>
      <c r="T13" s="49">
        <f t="shared" si="4"/>
        <v>-114</v>
      </c>
      <c r="U13" s="49"/>
    </row>
    <row r="14" spans="2:21" ht="13.5">
      <c r="B14" s="36">
        <v>6</v>
      </c>
      <c r="C14" s="46">
        <f t="shared" si="3"/>
        <v>1418070.6300036446</v>
      </c>
      <c r="D14" s="46"/>
      <c r="E14" s="36">
        <v>2001</v>
      </c>
      <c r="F14" s="8">
        <v>42642</v>
      </c>
      <c r="G14" s="36" t="s">
        <v>4</v>
      </c>
      <c r="H14" s="47">
        <v>119.82</v>
      </c>
      <c r="I14" s="47"/>
      <c r="J14" s="36">
        <v>116</v>
      </c>
      <c r="K14" s="46">
        <f t="shared" si="0"/>
        <v>42542.11890010934</v>
      </c>
      <c r="L14" s="46"/>
      <c r="M14" s="6">
        <f t="shared" si="1"/>
        <v>0.36674240431128735</v>
      </c>
      <c r="N14" s="36">
        <v>2001</v>
      </c>
      <c r="O14" s="8">
        <v>42675</v>
      </c>
      <c r="P14" s="47">
        <v>121.325</v>
      </c>
      <c r="Q14" s="47"/>
      <c r="R14" s="48">
        <f t="shared" si="2"/>
        <v>55194.7318488491</v>
      </c>
      <c r="S14" s="48"/>
      <c r="T14" s="49">
        <f t="shared" si="4"/>
        <v>150.50000000000097</v>
      </c>
      <c r="U14" s="49"/>
    </row>
    <row r="15" spans="2:21" ht="13.5">
      <c r="B15" s="36">
        <v>7</v>
      </c>
      <c r="C15" s="46">
        <f t="shared" si="3"/>
        <v>1473265.3618524936</v>
      </c>
      <c r="D15" s="46"/>
      <c r="E15" s="36">
        <v>2001</v>
      </c>
      <c r="F15" s="8">
        <v>42680</v>
      </c>
      <c r="G15" s="36" t="s">
        <v>3</v>
      </c>
      <c r="H15" s="47">
        <v>121.54</v>
      </c>
      <c r="I15" s="47"/>
      <c r="J15" s="36">
        <v>61</v>
      </c>
      <c r="K15" s="46">
        <f t="shared" si="0"/>
        <v>44197.960855574805</v>
      </c>
      <c r="L15" s="46"/>
      <c r="M15" s="6">
        <f t="shared" si="1"/>
        <v>0.7245567353372919</v>
      </c>
      <c r="N15" s="36">
        <v>2001</v>
      </c>
      <c r="O15" s="8">
        <v>42687</v>
      </c>
      <c r="P15" s="47">
        <v>121.42</v>
      </c>
      <c r="Q15" s="47"/>
      <c r="R15" s="48">
        <f t="shared" si="2"/>
        <v>8694.680824047833</v>
      </c>
      <c r="S15" s="48"/>
      <c r="T15" s="49">
        <f t="shared" si="4"/>
        <v>12.000000000000455</v>
      </c>
      <c r="U15" s="49"/>
    </row>
    <row r="16" spans="2:21" ht="13.5">
      <c r="B16" s="36">
        <v>8</v>
      </c>
      <c r="C16" s="46">
        <f t="shared" si="3"/>
        <v>1481960.0426765415</v>
      </c>
      <c r="D16" s="46"/>
      <c r="E16" s="36">
        <v>2002</v>
      </c>
      <c r="F16" s="8">
        <v>42540</v>
      </c>
      <c r="G16" s="36" t="s">
        <v>3</v>
      </c>
      <c r="H16" s="47">
        <v>124.17</v>
      </c>
      <c r="I16" s="47"/>
      <c r="J16" s="36">
        <v>68</v>
      </c>
      <c r="K16" s="46">
        <f t="shared" si="0"/>
        <v>44458.80128029624</v>
      </c>
      <c r="L16" s="46"/>
      <c r="M16" s="6">
        <f t="shared" si="1"/>
        <v>0.653805901180827</v>
      </c>
      <c r="N16" s="36">
        <v>2002</v>
      </c>
      <c r="O16" s="8">
        <v>42574</v>
      </c>
      <c r="P16" s="47">
        <v>117.361</v>
      </c>
      <c r="Q16" s="47"/>
      <c r="R16" s="48">
        <f>IF(O16="","",(IF(G16="売",H16-P16,P16-H16))*M16*100000)</f>
        <v>445176.438114025</v>
      </c>
      <c r="S16" s="48"/>
      <c r="T16" s="49">
        <f t="shared" si="4"/>
        <v>680.8999999999997</v>
      </c>
      <c r="U16" s="49"/>
    </row>
    <row r="17" spans="2:21" ht="13.5">
      <c r="B17" s="36">
        <v>9</v>
      </c>
      <c r="C17" s="46">
        <f t="shared" si="3"/>
        <v>1927136.4807905664</v>
      </c>
      <c r="D17" s="46"/>
      <c r="E17" s="36">
        <v>2003</v>
      </c>
      <c r="F17" s="8">
        <v>42391</v>
      </c>
      <c r="G17" s="36" t="s">
        <v>3</v>
      </c>
      <c r="H17" s="47">
        <v>117.98</v>
      </c>
      <c r="I17" s="47"/>
      <c r="J17" s="36">
        <v>119</v>
      </c>
      <c r="K17" s="46">
        <f t="shared" si="0"/>
        <v>57814.09442371699</v>
      </c>
      <c r="L17" s="46"/>
      <c r="M17" s="6">
        <f t="shared" si="1"/>
        <v>0.4858327262497226</v>
      </c>
      <c r="N17" s="36">
        <v>2003</v>
      </c>
      <c r="O17" s="8">
        <v>42396</v>
      </c>
      <c r="P17" s="47">
        <v>118.86</v>
      </c>
      <c r="Q17" s="47"/>
      <c r="R17" s="48">
        <f t="shared" si="2"/>
        <v>-42753.279909975376</v>
      </c>
      <c r="S17" s="48"/>
      <c r="T17" s="49">
        <f t="shared" si="4"/>
        <v>-119</v>
      </c>
      <c r="U17" s="49"/>
    </row>
    <row r="18" spans="2:21" ht="13.5">
      <c r="B18" s="36">
        <v>10</v>
      </c>
      <c r="C18" s="46">
        <f t="shared" si="3"/>
        <v>1884383.200880591</v>
      </c>
      <c r="D18" s="46"/>
      <c r="E18" s="36">
        <v>2004</v>
      </c>
      <c r="F18" s="8">
        <v>42599</v>
      </c>
      <c r="G18" s="36" t="s">
        <v>3</v>
      </c>
      <c r="H18" s="47">
        <v>110.34</v>
      </c>
      <c r="I18" s="47"/>
      <c r="J18" s="36">
        <v>65</v>
      </c>
      <c r="K18" s="46">
        <f t="shared" si="0"/>
        <v>56531.49602641773</v>
      </c>
      <c r="L18" s="46"/>
      <c r="M18" s="6">
        <f t="shared" si="1"/>
        <v>0.8697153234833496</v>
      </c>
      <c r="N18" s="36">
        <v>2004</v>
      </c>
      <c r="O18" s="8">
        <v>42607</v>
      </c>
      <c r="P18" s="47">
        <v>110.16</v>
      </c>
      <c r="Q18" s="47"/>
      <c r="R18" s="48">
        <f t="shared" si="2"/>
        <v>15654.875822700888</v>
      </c>
      <c r="S18" s="48"/>
      <c r="T18" s="49">
        <f t="shared" si="4"/>
        <v>18.000000000000682</v>
      </c>
      <c r="U18" s="49"/>
    </row>
    <row r="19" spans="2:21" ht="13.5">
      <c r="B19" s="36">
        <v>11</v>
      </c>
      <c r="C19" s="46">
        <f t="shared" si="3"/>
        <v>1900038.0767032919</v>
      </c>
      <c r="D19" s="46"/>
      <c r="E19" s="36">
        <v>2004</v>
      </c>
      <c r="F19" s="8">
        <v>42677</v>
      </c>
      <c r="G19" s="40" t="s">
        <v>3</v>
      </c>
      <c r="H19" s="47">
        <v>105.8</v>
      </c>
      <c r="I19" s="47"/>
      <c r="J19" s="36">
        <v>107</v>
      </c>
      <c r="K19" s="46">
        <f t="shared" si="0"/>
        <v>57001.14230109876</v>
      </c>
      <c r="L19" s="46"/>
      <c r="M19" s="6">
        <f t="shared" si="1"/>
        <v>0.5327209560850351</v>
      </c>
      <c r="N19" s="36">
        <v>2004</v>
      </c>
      <c r="O19" s="8">
        <v>42684</v>
      </c>
      <c r="P19" s="47">
        <v>106.63</v>
      </c>
      <c r="Q19" s="47"/>
      <c r="R19" s="48">
        <f t="shared" si="2"/>
        <v>-44215.839355057826</v>
      </c>
      <c r="S19" s="48"/>
      <c r="T19" s="49">
        <f t="shared" si="4"/>
        <v>-107</v>
      </c>
      <c r="U19" s="49"/>
    </row>
    <row r="20" spans="2:21" ht="13.5">
      <c r="B20" s="36">
        <v>12</v>
      </c>
      <c r="C20" s="46">
        <f t="shared" si="3"/>
        <v>1855822.237348234</v>
      </c>
      <c r="D20" s="46"/>
      <c r="E20" s="36">
        <v>2005</v>
      </c>
      <c r="F20" s="8">
        <v>42515</v>
      </c>
      <c r="G20" s="36" t="s">
        <v>4</v>
      </c>
      <c r="H20" s="47">
        <v>107.81</v>
      </c>
      <c r="I20" s="47"/>
      <c r="J20" s="36">
        <v>59</v>
      </c>
      <c r="K20" s="46">
        <f t="shared" si="0"/>
        <v>55674.66712044702</v>
      </c>
      <c r="L20" s="46"/>
      <c r="M20" s="6">
        <f t="shared" si="1"/>
        <v>0.9436384257702884</v>
      </c>
      <c r="N20" s="36">
        <v>2005</v>
      </c>
      <c r="O20" s="8">
        <v>42527</v>
      </c>
      <c r="P20" s="47">
        <v>107.22</v>
      </c>
      <c r="Q20" s="47"/>
      <c r="R20" s="48">
        <f t="shared" si="2"/>
        <v>-55674.66712044734</v>
      </c>
      <c r="S20" s="48"/>
      <c r="T20" s="49">
        <f t="shared" si="4"/>
        <v>-59</v>
      </c>
      <c r="U20" s="49"/>
    </row>
    <row r="21" spans="2:21" ht="13.5">
      <c r="B21" s="36">
        <v>13</v>
      </c>
      <c r="C21" s="46">
        <f t="shared" si="3"/>
        <v>1800147.5702277867</v>
      </c>
      <c r="D21" s="46"/>
      <c r="E21" s="36">
        <v>2006</v>
      </c>
      <c r="F21" s="8">
        <v>42421</v>
      </c>
      <c r="G21" s="36" t="s">
        <v>4</v>
      </c>
      <c r="H21" s="47">
        <v>118.32</v>
      </c>
      <c r="I21" s="47"/>
      <c r="J21" s="36">
        <v>40</v>
      </c>
      <c r="K21" s="46">
        <f t="shared" si="0"/>
        <v>54004.427106833595</v>
      </c>
      <c r="L21" s="46"/>
      <c r="M21" s="6">
        <f t="shared" si="1"/>
        <v>1.3501106776708398</v>
      </c>
      <c r="N21" s="36">
        <v>2006</v>
      </c>
      <c r="O21" s="8">
        <v>42423</v>
      </c>
      <c r="P21" s="47">
        <v>117.92</v>
      </c>
      <c r="Q21" s="47"/>
      <c r="R21" s="48">
        <f t="shared" si="2"/>
        <v>-54004.427106832445</v>
      </c>
      <c r="S21" s="48"/>
      <c r="T21" s="49">
        <f t="shared" si="4"/>
        <v>-40</v>
      </c>
      <c r="U21" s="49"/>
    </row>
    <row r="22" spans="2:21" ht="13.5">
      <c r="B22" s="36">
        <v>14</v>
      </c>
      <c r="C22" s="46">
        <f t="shared" si="3"/>
        <v>1746143.1431209543</v>
      </c>
      <c r="D22" s="46"/>
      <c r="E22" s="39">
        <v>2006</v>
      </c>
      <c r="F22" s="8">
        <v>42473</v>
      </c>
      <c r="G22" s="36" t="s">
        <v>4</v>
      </c>
      <c r="H22" s="47">
        <v>118.61</v>
      </c>
      <c r="I22" s="47"/>
      <c r="J22" s="36">
        <v>80</v>
      </c>
      <c r="K22" s="46">
        <f t="shared" si="0"/>
        <v>52384.29429362863</v>
      </c>
      <c r="L22" s="46"/>
      <c r="M22" s="6">
        <f t="shared" si="1"/>
        <v>0.6548036786703578</v>
      </c>
      <c r="N22" s="36">
        <v>2006</v>
      </c>
      <c r="O22" s="8">
        <v>42477</v>
      </c>
      <c r="P22" s="47">
        <v>117.81</v>
      </c>
      <c r="Q22" s="47"/>
      <c r="R22" s="48">
        <f t="shared" si="2"/>
        <v>-52384.294293628445</v>
      </c>
      <c r="S22" s="48"/>
      <c r="T22" s="49">
        <f t="shared" si="4"/>
        <v>-80</v>
      </c>
      <c r="U22" s="49"/>
    </row>
    <row r="23" spans="2:21" ht="13.5">
      <c r="B23" s="36">
        <v>15</v>
      </c>
      <c r="C23" s="46">
        <f t="shared" si="3"/>
        <v>1693758.8488273257</v>
      </c>
      <c r="D23" s="46"/>
      <c r="E23" s="36">
        <v>2006</v>
      </c>
      <c r="F23" s="8">
        <v>117.27</v>
      </c>
      <c r="G23" s="36" t="s">
        <v>3</v>
      </c>
      <c r="H23" s="47">
        <v>117.27</v>
      </c>
      <c r="I23" s="47"/>
      <c r="J23" s="36">
        <v>61</v>
      </c>
      <c r="K23" s="46">
        <f t="shared" si="0"/>
        <v>50812.76546481977</v>
      </c>
      <c r="L23" s="46"/>
      <c r="M23" s="6">
        <f t="shared" si="1"/>
        <v>0.8329961551609798</v>
      </c>
      <c r="N23" s="36">
        <v>2006</v>
      </c>
      <c r="O23" s="8">
        <v>42509</v>
      </c>
      <c r="P23" s="47">
        <v>112.21</v>
      </c>
      <c r="Q23" s="47"/>
      <c r="R23" s="48">
        <f t="shared" si="2"/>
        <v>421496.05451145594</v>
      </c>
      <c r="S23" s="48"/>
      <c r="T23" s="49">
        <f t="shared" si="4"/>
        <v>506.0000000000002</v>
      </c>
      <c r="U23" s="49"/>
    </row>
    <row r="24" spans="2:21" ht="13.5">
      <c r="B24" s="36">
        <v>16</v>
      </c>
      <c r="C24" s="46">
        <f t="shared" si="3"/>
        <v>2115254.9033387816</v>
      </c>
      <c r="D24" s="46"/>
      <c r="E24" s="36">
        <v>2006</v>
      </c>
      <c r="F24" s="8">
        <v>42565</v>
      </c>
      <c r="G24" s="36" t="s">
        <v>4</v>
      </c>
      <c r="H24" s="47">
        <v>115.52</v>
      </c>
      <c r="I24" s="47"/>
      <c r="J24" s="36">
        <v>53</v>
      </c>
      <c r="K24" s="46">
        <f t="shared" si="0"/>
        <v>63457.64710016344</v>
      </c>
      <c r="L24" s="46"/>
      <c r="M24" s="6">
        <f t="shared" si="1"/>
        <v>1.197314096229499</v>
      </c>
      <c r="N24" s="36">
        <v>2006</v>
      </c>
      <c r="O24" s="8">
        <v>42578</v>
      </c>
      <c r="P24" s="47">
        <v>115.3</v>
      </c>
      <c r="Q24" s="47"/>
      <c r="R24" s="48">
        <f t="shared" si="2"/>
        <v>-26340.910117048843</v>
      </c>
      <c r="S24" s="48"/>
      <c r="T24" s="49">
        <f t="shared" si="4"/>
        <v>-53</v>
      </c>
      <c r="U24" s="49"/>
    </row>
    <row r="25" spans="2:21" ht="13.5">
      <c r="B25" s="36">
        <v>17</v>
      </c>
      <c r="C25" s="46">
        <f t="shared" si="3"/>
        <v>2088913.9932217328</v>
      </c>
      <c r="D25" s="46"/>
      <c r="E25" s="36">
        <v>2006</v>
      </c>
      <c r="F25" s="8">
        <v>42649</v>
      </c>
      <c r="G25" s="36" t="s">
        <v>4</v>
      </c>
      <c r="H25" s="47">
        <v>117.88</v>
      </c>
      <c r="I25" s="47"/>
      <c r="J25" s="36">
        <v>43</v>
      </c>
      <c r="K25" s="46">
        <f t="shared" si="0"/>
        <v>62667.41979665198</v>
      </c>
      <c r="L25" s="46"/>
      <c r="M25" s="6">
        <f t="shared" si="1"/>
        <v>1.4573818557360925</v>
      </c>
      <c r="N25" s="36">
        <v>2006</v>
      </c>
      <c r="O25" s="8">
        <v>42669</v>
      </c>
      <c r="P25" s="47">
        <v>118.26</v>
      </c>
      <c r="Q25" s="47"/>
      <c r="R25" s="48">
        <f t="shared" si="2"/>
        <v>55380.51051797292</v>
      </c>
      <c r="S25" s="48"/>
      <c r="T25" s="49">
        <f t="shared" si="4"/>
        <v>38.000000000000966</v>
      </c>
      <c r="U25" s="49"/>
    </row>
    <row r="26" spans="2:21" ht="13.5">
      <c r="B26" s="36">
        <v>18</v>
      </c>
      <c r="C26" s="46">
        <f t="shared" si="3"/>
        <v>2144294.503739706</v>
      </c>
      <c r="D26" s="46"/>
      <c r="E26" s="36">
        <v>2007</v>
      </c>
      <c r="F26" s="8">
        <v>42395</v>
      </c>
      <c r="G26" s="36" t="s">
        <v>4</v>
      </c>
      <c r="H26" s="47">
        <v>121.3</v>
      </c>
      <c r="I26" s="47"/>
      <c r="J26" s="36">
        <v>113</v>
      </c>
      <c r="K26" s="46">
        <f t="shared" si="0"/>
        <v>64328.83511219117</v>
      </c>
      <c r="L26" s="46"/>
      <c r="M26" s="6">
        <f t="shared" si="1"/>
        <v>0.5692817266565591</v>
      </c>
      <c r="N26" s="36">
        <v>2007</v>
      </c>
      <c r="O26" s="8">
        <v>42401</v>
      </c>
      <c r="P26" s="47">
        <v>120.17</v>
      </c>
      <c r="Q26" s="47"/>
      <c r="R26" s="48">
        <f t="shared" si="2"/>
        <v>-64328.83511219092</v>
      </c>
      <c r="S26" s="48"/>
      <c r="T26" s="49">
        <f t="shared" si="4"/>
        <v>-113</v>
      </c>
      <c r="U26" s="49"/>
    </row>
    <row r="27" spans="2:21" ht="13.5">
      <c r="B27" s="36">
        <v>19</v>
      </c>
      <c r="C27" s="46">
        <f t="shared" si="3"/>
        <v>2079965.668627515</v>
      </c>
      <c r="D27" s="46"/>
      <c r="E27" s="39">
        <v>2007</v>
      </c>
      <c r="F27" s="8">
        <v>42453</v>
      </c>
      <c r="G27" s="36" t="s">
        <v>4</v>
      </c>
      <c r="H27" s="47">
        <v>118.25</v>
      </c>
      <c r="I27" s="47"/>
      <c r="J27" s="36">
        <v>87</v>
      </c>
      <c r="K27" s="46">
        <f t="shared" si="0"/>
        <v>62398.97005882545</v>
      </c>
      <c r="L27" s="46"/>
      <c r="M27" s="6">
        <f t="shared" si="1"/>
        <v>0.7172295409060397</v>
      </c>
      <c r="N27" s="39">
        <v>2007</v>
      </c>
      <c r="O27" s="8">
        <v>42457</v>
      </c>
      <c r="P27" s="47">
        <v>117.38</v>
      </c>
      <c r="Q27" s="47"/>
      <c r="R27" s="48">
        <f t="shared" si="2"/>
        <v>-62398.970058825784</v>
      </c>
      <c r="S27" s="48"/>
      <c r="T27" s="49">
        <f t="shared" si="4"/>
        <v>-87</v>
      </c>
      <c r="U27" s="49"/>
    </row>
    <row r="28" spans="2:21" ht="13.5">
      <c r="B28" s="36">
        <v>20</v>
      </c>
      <c r="C28" s="46">
        <f t="shared" si="3"/>
        <v>2017566.6985686892</v>
      </c>
      <c r="D28" s="46"/>
      <c r="E28" s="39">
        <v>2007</v>
      </c>
      <c r="F28" s="8">
        <v>42500</v>
      </c>
      <c r="G28" s="36" t="s">
        <v>4</v>
      </c>
      <c r="H28" s="47">
        <v>120.15</v>
      </c>
      <c r="I28" s="47"/>
      <c r="J28" s="36">
        <v>53</v>
      </c>
      <c r="K28" s="46">
        <f t="shared" si="0"/>
        <v>60527.00095706067</v>
      </c>
      <c r="L28" s="46"/>
      <c r="M28" s="6">
        <f t="shared" si="1"/>
        <v>1.1420188859822766</v>
      </c>
      <c r="N28" s="39">
        <v>2007</v>
      </c>
      <c r="O28" s="8">
        <v>42501</v>
      </c>
      <c r="P28" s="47">
        <v>119.62</v>
      </c>
      <c r="Q28" s="47"/>
      <c r="R28" s="48">
        <f t="shared" si="2"/>
        <v>-60527.000957060794</v>
      </c>
      <c r="S28" s="48"/>
      <c r="T28" s="49">
        <f t="shared" si="4"/>
        <v>-53</v>
      </c>
      <c r="U28" s="49"/>
    </row>
    <row r="29" spans="2:21" ht="13.5">
      <c r="B29" s="36">
        <v>21</v>
      </c>
      <c r="C29" s="46">
        <f t="shared" si="3"/>
        <v>1957039.6976116283</v>
      </c>
      <c r="D29" s="46"/>
      <c r="E29" s="39">
        <v>2007</v>
      </c>
      <c r="F29" s="8">
        <v>42521</v>
      </c>
      <c r="G29" s="36" t="s">
        <v>4</v>
      </c>
      <c r="H29" s="47">
        <v>121.78</v>
      </c>
      <c r="I29" s="47"/>
      <c r="J29" s="36">
        <v>49</v>
      </c>
      <c r="K29" s="46">
        <f t="shared" si="0"/>
        <v>58711.19092834885</v>
      </c>
      <c r="L29" s="46"/>
      <c r="M29" s="6">
        <f t="shared" si="1"/>
        <v>1.198187569966303</v>
      </c>
      <c r="N29" s="36">
        <v>2007</v>
      </c>
      <c r="O29" s="8">
        <v>42526</v>
      </c>
      <c r="P29" s="47">
        <v>121.29</v>
      </c>
      <c r="Q29" s="47"/>
      <c r="R29" s="48">
        <f t="shared" si="2"/>
        <v>-58711.19092834823</v>
      </c>
      <c r="S29" s="48"/>
      <c r="T29" s="49">
        <f t="shared" si="4"/>
        <v>-49</v>
      </c>
      <c r="U29" s="49"/>
    </row>
    <row r="30" spans="2:21" ht="13.5">
      <c r="B30" s="36">
        <v>22</v>
      </c>
      <c r="C30" s="46">
        <f t="shared" si="3"/>
        <v>1898328.50668328</v>
      </c>
      <c r="D30" s="46"/>
      <c r="E30" s="39">
        <v>2008</v>
      </c>
      <c r="F30" s="8">
        <v>42471</v>
      </c>
      <c r="G30" s="36" t="s">
        <v>4</v>
      </c>
      <c r="H30" s="47">
        <v>102.05</v>
      </c>
      <c r="I30" s="47"/>
      <c r="J30" s="36">
        <v>203</v>
      </c>
      <c r="K30" s="46">
        <f t="shared" si="0"/>
        <v>56949.8552004984</v>
      </c>
      <c r="L30" s="46"/>
      <c r="M30" s="6">
        <f t="shared" si="1"/>
        <v>0.2805411586231448</v>
      </c>
      <c r="N30" s="36">
        <v>2008</v>
      </c>
      <c r="O30" s="8">
        <v>42498</v>
      </c>
      <c r="P30" s="47">
        <v>103.19</v>
      </c>
      <c r="Q30" s="47"/>
      <c r="R30" s="48">
        <f t="shared" si="2"/>
        <v>31981.692083038528</v>
      </c>
      <c r="S30" s="48"/>
      <c r="T30" s="49">
        <f t="shared" si="4"/>
        <v>114.00000000000006</v>
      </c>
      <c r="U30" s="49"/>
    </row>
    <row r="31" spans="2:21" ht="13.5">
      <c r="B31" s="36">
        <v>23</v>
      </c>
      <c r="C31" s="46">
        <f t="shared" si="3"/>
        <v>1930310.1987663186</v>
      </c>
      <c r="D31" s="46"/>
      <c r="E31" s="39">
        <v>2008</v>
      </c>
      <c r="F31" s="8">
        <v>42526</v>
      </c>
      <c r="G31" s="36" t="s">
        <v>4</v>
      </c>
      <c r="H31" s="47">
        <v>105.36</v>
      </c>
      <c r="I31" s="47"/>
      <c r="J31" s="36">
        <v>83</v>
      </c>
      <c r="K31" s="46">
        <f t="shared" si="0"/>
        <v>57909.30596298956</v>
      </c>
      <c r="L31" s="46"/>
      <c r="M31" s="6">
        <f t="shared" si="1"/>
        <v>0.6977024814818019</v>
      </c>
      <c r="N31" s="39">
        <v>2008</v>
      </c>
      <c r="O31" s="8">
        <v>42530</v>
      </c>
      <c r="P31" s="47">
        <v>104.53</v>
      </c>
      <c r="Q31" s="47"/>
      <c r="R31" s="48">
        <f t="shared" si="2"/>
        <v>-57909.30596298944</v>
      </c>
      <c r="S31" s="48"/>
      <c r="T31" s="49">
        <f t="shared" si="4"/>
        <v>-83</v>
      </c>
      <c r="U31" s="49"/>
    </row>
    <row r="32" spans="2:21" ht="13.5">
      <c r="B32" s="36">
        <v>24</v>
      </c>
      <c r="C32" s="46">
        <f t="shared" si="3"/>
        <v>1872400.8928033293</v>
      </c>
      <c r="D32" s="46"/>
      <c r="E32" s="39">
        <v>2008</v>
      </c>
      <c r="F32" s="8">
        <v>42560</v>
      </c>
      <c r="G32" s="36" t="s">
        <v>4</v>
      </c>
      <c r="H32" s="47">
        <v>107.55</v>
      </c>
      <c r="I32" s="47"/>
      <c r="J32" s="36">
        <v>130</v>
      </c>
      <c r="K32" s="46">
        <f t="shared" si="0"/>
        <v>56172.02678409988</v>
      </c>
      <c r="L32" s="46"/>
      <c r="M32" s="6">
        <f t="shared" si="1"/>
        <v>0.4320925137238452</v>
      </c>
      <c r="N32" s="39">
        <v>2008</v>
      </c>
      <c r="O32" s="8">
        <v>42562</v>
      </c>
      <c r="P32" s="47">
        <v>106.25</v>
      </c>
      <c r="Q32" s="47"/>
      <c r="R32" s="48">
        <f t="shared" si="2"/>
        <v>-56172.02678409976</v>
      </c>
      <c r="S32" s="48"/>
      <c r="T32" s="49">
        <f t="shared" si="4"/>
        <v>-130</v>
      </c>
      <c r="U32" s="49"/>
    </row>
    <row r="33" spans="2:21" ht="13.5">
      <c r="B33" s="36">
        <v>25</v>
      </c>
      <c r="C33" s="46">
        <f t="shared" si="3"/>
        <v>1816228.8660192294</v>
      </c>
      <c r="D33" s="46"/>
      <c r="E33" s="39">
        <v>2008</v>
      </c>
      <c r="F33" s="8">
        <v>42566</v>
      </c>
      <c r="G33" s="36" t="s">
        <v>3</v>
      </c>
      <c r="H33" s="47">
        <v>106.02</v>
      </c>
      <c r="I33" s="47"/>
      <c r="J33" s="36">
        <v>78</v>
      </c>
      <c r="K33" s="46">
        <f t="shared" si="0"/>
        <v>54486.86598057688</v>
      </c>
      <c r="L33" s="46"/>
      <c r="M33" s="6">
        <f t="shared" si="1"/>
        <v>0.6985495638535497</v>
      </c>
      <c r="N33" s="39">
        <v>2008</v>
      </c>
      <c r="O33" s="8">
        <v>42568</v>
      </c>
      <c r="P33" s="47">
        <v>106.8</v>
      </c>
      <c r="Q33" s="47"/>
      <c r="R33" s="48">
        <f t="shared" si="2"/>
        <v>-54486.86598057696</v>
      </c>
      <c r="S33" s="48"/>
      <c r="T33" s="49">
        <f t="shared" si="4"/>
        <v>-78</v>
      </c>
      <c r="U33" s="49"/>
    </row>
    <row r="34" spans="2:21" ht="13.5">
      <c r="B34" s="36">
        <v>26</v>
      </c>
      <c r="C34" s="46">
        <f t="shared" si="3"/>
        <v>1761742.0000386524</v>
      </c>
      <c r="D34" s="46"/>
      <c r="E34" s="39">
        <v>2008</v>
      </c>
      <c r="F34" s="8">
        <v>42588</v>
      </c>
      <c r="G34" s="36" t="s">
        <v>4</v>
      </c>
      <c r="H34" s="47">
        <v>108.42</v>
      </c>
      <c r="I34" s="47"/>
      <c r="J34" s="36">
        <v>75</v>
      </c>
      <c r="K34" s="46">
        <f t="shared" si="0"/>
        <v>52852.26000115957</v>
      </c>
      <c r="L34" s="46"/>
      <c r="M34" s="6">
        <f t="shared" si="1"/>
        <v>0.704696800015461</v>
      </c>
      <c r="N34" s="39">
        <v>2008</v>
      </c>
      <c r="O34" s="8">
        <v>42603</v>
      </c>
      <c r="P34" s="47">
        <v>108.35</v>
      </c>
      <c r="Q34" s="47"/>
      <c r="R34" s="48">
        <f t="shared" si="2"/>
        <v>-4932.877600108747</v>
      </c>
      <c r="S34" s="48"/>
      <c r="T34" s="49">
        <f t="shared" si="4"/>
        <v>-75</v>
      </c>
      <c r="U34" s="49"/>
    </row>
    <row r="35" spans="2:21" ht="13.5">
      <c r="B35" s="36">
        <v>27</v>
      </c>
      <c r="C35" s="46">
        <f t="shared" si="3"/>
        <v>1756809.1224385437</v>
      </c>
      <c r="D35" s="46"/>
      <c r="E35" s="36">
        <v>2009</v>
      </c>
      <c r="F35" s="8">
        <v>42435</v>
      </c>
      <c r="G35" s="36" t="s">
        <v>4</v>
      </c>
      <c r="H35" s="47">
        <v>98.51</v>
      </c>
      <c r="I35" s="47"/>
      <c r="J35" s="36">
        <v>195</v>
      </c>
      <c r="K35" s="46">
        <f t="shared" si="0"/>
        <v>52704.27367315631</v>
      </c>
      <c r="L35" s="46"/>
      <c r="M35" s="6">
        <f t="shared" si="1"/>
        <v>0.27027832652900674</v>
      </c>
      <c r="N35" s="36">
        <v>2009</v>
      </c>
      <c r="O35" s="8">
        <v>42441</v>
      </c>
      <c r="P35" s="47">
        <v>96.56</v>
      </c>
      <c r="Q35" s="47"/>
      <c r="R35" s="48">
        <f t="shared" si="2"/>
        <v>-52704.273673156385</v>
      </c>
      <c r="S35" s="48"/>
      <c r="T35" s="49">
        <f t="shared" si="4"/>
        <v>-195</v>
      </c>
      <c r="U35" s="49"/>
    </row>
    <row r="36" spans="2:21" ht="13.5">
      <c r="B36" s="36">
        <v>28</v>
      </c>
      <c r="C36" s="46">
        <f t="shared" si="3"/>
        <v>1704104.8487653874</v>
      </c>
      <c r="D36" s="46"/>
      <c r="E36" s="39">
        <v>2009</v>
      </c>
      <c r="F36" s="8">
        <v>42607</v>
      </c>
      <c r="G36" s="36" t="s">
        <v>3</v>
      </c>
      <c r="H36" s="47">
        <v>94.36</v>
      </c>
      <c r="I36" s="47"/>
      <c r="J36" s="36">
        <v>70</v>
      </c>
      <c r="K36" s="46">
        <f t="shared" si="0"/>
        <v>51123.14546296162</v>
      </c>
      <c r="L36" s="46"/>
      <c r="M36" s="6">
        <f t="shared" si="1"/>
        <v>0.7303306494708803</v>
      </c>
      <c r="N36" s="39">
        <v>2009</v>
      </c>
      <c r="O36" s="8">
        <v>42655</v>
      </c>
      <c r="P36" s="47">
        <v>90.4</v>
      </c>
      <c r="Q36" s="47"/>
      <c r="R36" s="48">
        <f t="shared" si="2"/>
        <v>289210.9371904682</v>
      </c>
      <c r="S36" s="48"/>
      <c r="T36" s="49">
        <f t="shared" si="4"/>
        <v>395.9999999999994</v>
      </c>
      <c r="U36" s="49"/>
    </row>
    <row r="37" spans="2:21" ht="13.5">
      <c r="B37" s="36">
        <v>29</v>
      </c>
      <c r="C37" s="46">
        <f t="shared" si="3"/>
        <v>1993315.7859558556</v>
      </c>
      <c r="D37" s="46"/>
      <c r="E37" s="36">
        <v>2010</v>
      </c>
      <c r="F37" s="8">
        <v>42616</v>
      </c>
      <c r="G37" s="36" t="s">
        <v>3</v>
      </c>
      <c r="H37" s="47">
        <v>84.14</v>
      </c>
      <c r="I37" s="47"/>
      <c r="J37" s="36">
        <v>107</v>
      </c>
      <c r="K37" s="46">
        <f t="shared" si="0"/>
        <v>59799.473578675665</v>
      </c>
      <c r="L37" s="46"/>
      <c r="M37" s="6">
        <f t="shared" si="1"/>
        <v>0.5588735848474361</v>
      </c>
      <c r="N37" s="36">
        <v>2010</v>
      </c>
      <c r="O37" s="8">
        <v>42628</v>
      </c>
      <c r="P37" s="47">
        <v>84.38</v>
      </c>
      <c r="Q37" s="47"/>
      <c r="R37" s="48">
        <f t="shared" si="2"/>
        <v>-13412.96603633818</v>
      </c>
      <c r="S37" s="48"/>
      <c r="T37" s="49">
        <f t="shared" si="4"/>
        <v>-107</v>
      </c>
      <c r="U37" s="49"/>
    </row>
    <row r="38" spans="2:21" ht="13.5">
      <c r="B38" s="36">
        <v>30</v>
      </c>
      <c r="C38" s="46">
        <f t="shared" si="3"/>
        <v>1979902.8199195175</v>
      </c>
      <c r="D38" s="46"/>
      <c r="E38" s="36">
        <v>2010</v>
      </c>
      <c r="F38" s="8">
        <v>42719</v>
      </c>
      <c r="G38" s="36" t="s">
        <v>4</v>
      </c>
      <c r="H38" s="47">
        <v>83.78</v>
      </c>
      <c r="I38" s="47"/>
      <c r="J38" s="36">
        <v>95</v>
      </c>
      <c r="K38" s="46">
        <f t="shared" si="0"/>
        <v>59397.08459758552</v>
      </c>
      <c r="L38" s="46"/>
      <c r="M38" s="6">
        <f t="shared" si="1"/>
        <v>0.6252324694482686</v>
      </c>
      <c r="N38" s="36">
        <v>2010</v>
      </c>
      <c r="O38" s="8">
        <v>42727</v>
      </c>
      <c r="P38" s="47">
        <v>82.83</v>
      </c>
      <c r="Q38" s="47"/>
      <c r="R38" s="48">
        <f t="shared" si="2"/>
        <v>-59397.084597585694</v>
      </c>
      <c r="S38" s="48"/>
      <c r="T38" s="49">
        <f t="shared" si="4"/>
        <v>-95</v>
      </c>
      <c r="U38" s="49"/>
    </row>
    <row r="39" spans="2:21" ht="13.5">
      <c r="B39" s="36">
        <v>31</v>
      </c>
      <c r="C39" s="46">
        <f t="shared" si="3"/>
        <v>1920505.7353219318</v>
      </c>
      <c r="D39" s="46"/>
      <c r="E39" s="36">
        <v>2011</v>
      </c>
      <c r="F39" s="8">
        <v>42376</v>
      </c>
      <c r="G39" s="36" t="s">
        <v>4</v>
      </c>
      <c r="H39" s="47">
        <v>83.39</v>
      </c>
      <c r="I39" s="47"/>
      <c r="J39" s="36">
        <v>52</v>
      </c>
      <c r="K39" s="46">
        <f t="shared" si="0"/>
        <v>57615.172059657954</v>
      </c>
      <c r="L39" s="46"/>
      <c r="M39" s="6">
        <f t="shared" si="1"/>
        <v>1.1079840780703454</v>
      </c>
      <c r="N39" s="36">
        <v>2011</v>
      </c>
      <c r="O39" s="8">
        <v>42379</v>
      </c>
      <c r="P39" s="47">
        <v>82.87</v>
      </c>
      <c r="Q39" s="47"/>
      <c r="R39" s="48">
        <f t="shared" si="2"/>
        <v>-57615.17205965752</v>
      </c>
      <c r="S39" s="48"/>
      <c r="T39" s="49">
        <f t="shared" si="4"/>
        <v>-52</v>
      </c>
      <c r="U39" s="49"/>
    </row>
    <row r="40" spans="2:21" ht="13.5">
      <c r="B40" s="36">
        <v>32</v>
      </c>
      <c r="C40" s="46">
        <f t="shared" si="3"/>
        <v>1862890.5632622743</v>
      </c>
      <c r="D40" s="46"/>
      <c r="E40" s="41">
        <v>2011</v>
      </c>
      <c r="F40" s="8">
        <v>42535</v>
      </c>
      <c r="G40" s="40" t="s">
        <v>3</v>
      </c>
      <c r="H40" s="47">
        <v>80.1</v>
      </c>
      <c r="I40" s="47"/>
      <c r="J40" s="36">
        <v>58</v>
      </c>
      <c r="K40" s="46">
        <f t="shared" si="0"/>
        <v>55886.716897868224</v>
      </c>
      <c r="L40" s="46"/>
      <c r="M40" s="6">
        <f t="shared" si="1"/>
        <v>0.9635640844460039</v>
      </c>
      <c r="N40" s="41">
        <v>2011</v>
      </c>
      <c r="O40" s="8">
        <v>42536</v>
      </c>
      <c r="P40" s="47">
        <v>80.68</v>
      </c>
      <c r="Q40" s="47"/>
      <c r="R40" s="48">
        <f t="shared" si="2"/>
        <v>-55886.71689786944</v>
      </c>
      <c r="S40" s="48"/>
      <c r="T40" s="49">
        <f t="shared" si="4"/>
        <v>-58</v>
      </c>
      <c r="U40" s="49"/>
    </row>
    <row r="41" spans="2:21" ht="13.5">
      <c r="B41" s="36">
        <v>33</v>
      </c>
      <c r="C41" s="46">
        <f t="shared" si="3"/>
        <v>1807003.8463644048</v>
      </c>
      <c r="D41" s="46"/>
      <c r="E41" s="41">
        <v>2011</v>
      </c>
      <c r="F41" s="8">
        <v>42689</v>
      </c>
      <c r="G41" s="36" t="s">
        <v>3</v>
      </c>
      <c r="H41" s="47">
        <v>76.89</v>
      </c>
      <c r="I41" s="47"/>
      <c r="J41" s="36">
        <v>60</v>
      </c>
      <c r="K41" s="46">
        <f t="shared" si="0"/>
        <v>54210.115390932144</v>
      </c>
      <c r="L41" s="46"/>
      <c r="M41" s="6">
        <f t="shared" si="1"/>
        <v>0.9035019231822023</v>
      </c>
      <c r="N41" s="41">
        <v>2011</v>
      </c>
      <c r="O41" s="8">
        <v>42697</v>
      </c>
      <c r="P41" s="47">
        <v>77.49</v>
      </c>
      <c r="Q41" s="47"/>
      <c r="R41" s="48">
        <f t="shared" si="2"/>
        <v>-54210.11539093163</v>
      </c>
      <c r="S41" s="48"/>
      <c r="T41" s="49">
        <f t="shared" si="4"/>
        <v>-60</v>
      </c>
      <c r="U41" s="49"/>
    </row>
    <row r="42" spans="2:21" ht="13.5">
      <c r="B42" s="36">
        <v>34</v>
      </c>
      <c r="C42" s="46">
        <f t="shared" si="3"/>
        <v>1752793.730973473</v>
      </c>
      <c r="D42" s="46"/>
      <c r="E42" s="41">
        <v>2011</v>
      </c>
      <c r="F42" s="8">
        <v>42718</v>
      </c>
      <c r="G42" s="36" t="s">
        <v>4</v>
      </c>
      <c r="H42" s="47">
        <v>78.02</v>
      </c>
      <c r="I42" s="47"/>
      <c r="J42" s="36">
        <v>38</v>
      </c>
      <c r="K42" s="46">
        <f t="shared" si="0"/>
        <v>52583.81192920419</v>
      </c>
      <c r="L42" s="46"/>
      <c r="M42" s="6">
        <f t="shared" si="1"/>
        <v>1.3837845244527418</v>
      </c>
      <c r="N42" s="41">
        <v>2011</v>
      </c>
      <c r="O42" s="8">
        <v>42720</v>
      </c>
      <c r="P42" s="47">
        <v>77.64</v>
      </c>
      <c r="Q42" s="47"/>
      <c r="R42" s="48">
        <f t="shared" si="2"/>
        <v>-52583.81192920356</v>
      </c>
      <c r="S42" s="48"/>
      <c r="T42" s="49">
        <f t="shared" si="4"/>
        <v>-38</v>
      </c>
      <c r="U42" s="49"/>
    </row>
    <row r="43" spans="2:21" ht="13.5">
      <c r="B43" s="36">
        <v>35</v>
      </c>
      <c r="C43" s="46">
        <f t="shared" si="3"/>
        <v>1700209.9190442695</v>
      </c>
      <c r="D43" s="46"/>
      <c r="E43" s="36">
        <v>2012</v>
      </c>
      <c r="F43" s="8">
        <v>42381</v>
      </c>
      <c r="G43" s="36" t="s">
        <v>3</v>
      </c>
      <c r="H43" s="47">
        <v>76.81</v>
      </c>
      <c r="I43" s="47"/>
      <c r="J43" s="36">
        <v>22</v>
      </c>
      <c r="K43" s="46">
        <f t="shared" si="0"/>
        <v>51006.29757132808</v>
      </c>
      <c r="L43" s="46"/>
      <c r="M43" s="6">
        <f t="shared" si="1"/>
        <v>2.318468071424004</v>
      </c>
      <c r="N43" s="36">
        <v>2012</v>
      </c>
      <c r="O43" s="8">
        <v>42388</v>
      </c>
      <c r="P43" s="47">
        <v>77.03</v>
      </c>
      <c r="Q43" s="47"/>
      <c r="R43" s="48">
        <f t="shared" si="2"/>
        <v>-51006.29757132782</v>
      </c>
      <c r="S43" s="48"/>
      <c r="T43" s="49">
        <f t="shared" si="4"/>
        <v>-22</v>
      </c>
      <c r="U43" s="49"/>
    </row>
    <row r="44" spans="2:21" ht="13.5">
      <c r="B44" s="36">
        <v>36</v>
      </c>
      <c r="C44" s="46">
        <f t="shared" si="3"/>
        <v>1649203.6214729417</v>
      </c>
      <c r="D44" s="46"/>
      <c r="E44" s="41">
        <v>2012</v>
      </c>
      <c r="F44" s="8">
        <v>42703</v>
      </c>
      <c r="G44" s="36" t="s">
        <v>4</v>
      </c>
      <c r="H44" s="47">
        <v>82.21</v>
      </c>
      <c r="I44" s="47"/>
      <c r="J44" s="36">
        <v>53</v>
      </c>
      <c r="K44" s="46">
        <f t="shared" si="0"/>
        <v>49476.10864418825</v>
      </c>
      <c r="L44" s="46"/>
      <c r="M44" s="6">
        <f t="shared" si="1"/>
        <v>0.9335114838526085</v>
      </c>
      <c r="N44" s="41">
        <v>2013</v>
      </c>
      <c r="O44" s="8">
        <v>42425</v>
      </c>
      <c r="P44" s="47">
        <v>92.217</v>
      </c>
      <c r="Q44" s="47"/>
      <c r="R44" s="48">
        <f aca="true" t="shared" si="5" ref="R44:R73">IF(O44="","",(IF(G44="売",H44-P44,P44-H44))*M44*100000)</f>
        <v>934164.9418913057</v>
      </c>
      <c r="S44" s="48"/>
      <c r="T44" s="49">
        <f t="shared" si="4"/>
        <v>1000.7000000000005</v>
      </c>
      <c r="U44" s="49"/>
    </row>
    <row r="45" spans="2:21" ht="13.5">
      <c r="B45" s="36">
        <v>37</v>
      </c>
      <c r="C45" s="46">
        <f t="shared" si="3"/>
        <v>2583368.5633642473</v>
      </c>
      <c r="D45" s="46"/>
      <c r="E45" s="36">
        <v>2013</v>
      </c>
      <c r="F45" s="8">
        <v>42435</v>
      </c>
      <c r="G45" s="36" t="s">
        <v>4</v>
      </c>
      <c r="H45" s="47">
        <v>93.513</v>
      </c>
      <c r="I45" s="47"/>
      <c r="J45" s="36">
        <v>60.5</v>
      </c>
      <c r="K45" s="46">
        <f t="shared" si="0"/>
        <v>77501.05690092742</v>
      </c>
      <c r="L45" s="46"/>
      <c r="M45" s="6">
        <f t="shared" si="1"/>
        <v>1.281009204974007</v>
      </c>
      <c r="N45" s="41">
        <v>2013</v>
      </c>
      <c r="O45" s="8">
        <v>42451</v>
      </c>
      <c r="P45" s="47">
        <v>94.192</v>
      </c>
      <c r="Q45" s="47"/>
      <c r="R45" s="48">
        <f t="shared" si="5"/>
        <v>86980.52501773351</v>
      </c>
      <c r="S45" s="48"/>
      <c r="T45" s="49">
        <f t="shared" si="4"/>
        <v>67.89999999999878</v>
      </c>
      <c r="U45" s="49"/>
    </row>
    <row r="46" spans="2:21" ht="13.5">
      <c r="B46" s="36">
        <v>38</v>
      </c>
      <c r="C46" s="46">
        <f t="shared" si="3"/>
        <v>2670349.088381981</v>
      </c>
      <c r="D46" s="46"/>
      <c r="E46" s="41">
        <v>2013</v>
      </c>
      <c r="F46" s="8">
        <v>42484</v>
      </c>
      <c r="G46" s="36" t="s">
        <v>4</v>
      </c>
      <c r="H46" s="47">
        <v>99.524</v>
      </c>
      <c r="I46" s="47"/>
      <c r="J46" s="36">
        <v>104.5</v>
      </c>
      <c r="K46" s="46">
        <f t="shared" si="0"/>
        <v>80110.47265145942</v>
      </c>
      <c r="L46" s="46"/>
      <c r="M46" s="6">
        <f t="shared" si="1"/>
        <v>0.7666073937938701</v>
      </c>
      <c r="N46" s="41">
        <v>2013</v>
      </c>
      <c r="O46" s="8">
        <v>42486</v>
      </c>
      <c r="P46" s="47">
        <v>98.479</v>
      </c>
      <c r="Q46" s="47"/>
      <c r="R46" s="48">
        <f t="shared" si="5"/>
        <v>-80110.47265145955</v>
      </c>
      <c r="S46" s="48"/>
      <c r="T46" s="49">
        <f t="shared" si="4"/>
        <v>-104.5</v>
      </c>
      <c r="U46" s="49"/>
    </row>
    <row r="47" spans="2:21" ht="13.5">
      <c r="B47" s="36">
        <v>39</v>
      </c>
      <c r="C47" s="46">
        <f t="shared" si="3"/>
        <v>2590238.6157305213</v>
      </c>
      <c r="D47" s="46"/>
      <c r="E47" s="41">
        <v>2013</v>
      </c>
      <c r="F47" s="8">
        <v>42546</v>
      </c>
      <c r="G47" s="36" t="s">
        <v>4</v>
      </c>
      <c r="H47" s="47">
        <v>98.052</v>
      </c>
      <c r="I47" s="47"/>
      <c r="J47" s="36">
        <v>109.6</v>
      </c>
      <c r="K47" s="46">
        <f t="shared" si="0"/>
        <v>77707.15847191564</v>
      </c>
      <c r="L47" s="46"/>
      <c r="M47" s="6">
        <f t="shared" si="1"/>
        <v>0.7090069203641938</v>
      </c>
      <c r="N47" s="41">
        <v>2013</v>
      </c>
      <c r="O47" s="8">
        <v>42561</v>
      </c>
      <c r="P47" s="47">
        <v>99.24</v>
      </c>
      <c r="Q47" s="47"/>
      <c r="R47" s="48">
        <f t="shared" si="5"/>
        <v>84230.02213926538</v>
      </c>
      <c r="S47" s="48"/>
      <c r="T47" s="49">
        <f t="shared" si="4"/>
        <v>118.79999999999882</v>
      </c>
      <c r="U47" s="49"/>
    </row>
    <row r="48" spans="2:21" ht="13.5">
      <c r="B48" s="36">
        <v>40</v>
      </c>
      <c r="C48" s="46">
        <f t="shared" si="3"/>
        <v>2674468.6378697865</v>
      </c>
      <c r="D48" s="46"/>
      <c r="E48" s="36">
        <v>2014</v>
      </c>
      <c r="F48" s="8">
        <v>42420</v>
      </c>
      <c r="G48" s="36" t="s">
        <v>4</v>
      </c>
      <c r="H48" s="47">
        <v>102.413</v>
      </c>
      <c r="I48" s="47"/>
      <c r="J48" s="36">
        <v>75.9</v>
      </c>
      <c r="K48" s="46">
        <f t="shared" si="0"/>
        <v>80234.0591360936</v>
      </c>
      <c r="L48" s="46"/>
      <c r="M48" s="6">
        <f t="shared" si="1"/>
        <v>1.0571022284070302</v>
      </c>
      <c r="N48" s="36">
        <v>2014</v>
      </c>
      <c r="O48" s="8">
        <v>42428</v>
      </c>
      <c r="P48" s="47">
        <v>101.654</v>
      </c>
      <c r="Q48" s="47"/>
      <c r="R48" s="48">
        <f t="shared" si="5"/>
        <v>-80234.05913609362</v>
      </c>
      <c r="S48" s="48"/>
      <c r="T48" s="49">
        <f t="shared" si="4"/>
        <v>-75.9</v>
      </c>
      <c r="U48" s="49"/>
    </row>
    <row r="49" spans="2:21" ht="13.5">
      <c r="B49" s="36">
        <v>41</v>
      </c>
      <c r="C49" s="46">
        <f t="shared" si="3"/>
        <v>2594234.578733693</v>
      </c>
      <c r="D49" s="46"/>
      <c r="E49" s="41">
        <v>2014</v>
      </c>
      <c r="F49" s="8">
        <v>42493</v>
      </c>
      <c r="G49" s="36" t="s">
        <v>3</v>
      </c>
      <c r="H49" s="47">
        <v>102.121</v>
      </c>
      <c r="I49" s="47"/>
      <c r="J49" s="36">
        <v>88.8</v>
      </c>
      <c r="K49" s="46">
        <f t="shared" si="0"/>
        <v>77827.03736201079</v>
      </c>
      <c r="L49" s="46"/>
      <c r="M49" s="6">
        <f t="shared" si="1"/>
        <v>0.876430600923545</v>
      </c>
      <c r="N49" s="41">
        <v>2014</v>
      </c>
      <c r="O49" s="8">
        <v>42523</v>
      </c>
      <c r="P49" s="47">
        <v>102.55</v>
      </c>
      <c r="Q49" s="47"/>
      <c r="R49" s="48">
        <f t="shared" si="5"/>
        <v>-37598.87277962026</v>
      </c>
      <c r="S49" s="48"/>
      <c r="T49" s="49">
        <f t="shared" si="4"/>
        <v>-88.8</v>
      </c>
      <c r="U49" s="49"/>
    </row>
    <row r="50" spans="2:21" ht="13.5">
      <c r="B50" s="36">
        <v>42</v>
      </c>
      <c r="C50" s="46">
        <f t="shared" si="3"/>
        <v>2556635.7059540725</v>
      </c>
      <c r="D50" s="46"/>
      <c r="E50" s="41">
        <v>2014</v>
      </c>
      <c r="F50" s="8">
        <v>42568</v>
      </c>
      <c r="G50" s="36" t="s">
        <v>3</v>
      </c>
      <c r="H50" s="47">
        <v>101.625</v>
      </c>
      <c r="I50" s="47"/>
      <c r="J50" s="36">
        <v>16.5</v>
      </c>
      <c r="K50" s="46">
        <f t="shared" si="0"/>
        <v>76699.07117862218</v>
      </c>
      <c r="L50" s="46"/>
      <c r="M50" s="6">
        <f t="shared" si="1"/>
        <v>4.648428556280132</v>
      </c>
      <c r="N50" s="41">
        <v>2014</v>
      </c>
      <c r="O50" s="8">
        <v>42575</v>
      </c>
      <c r="P50" s="47">
        <v>101.79</v>
      </c>
      <c r="Q50" s="47"/>
      <c r="R50" s="48">
        <f t="shared" si="5"/>
        <v>-76699.07117862509</v>
      </c>
      <c r="S50" s="48"/>
      <c r="T50" s="49">
        <f t="shared" si="4"/>
        <v>-16.5</v>
      </c>
      <c r="U50" s="49"/>
    </row>
    <row r="51" spans="2:21" ht="13.5">
      <c r="B51" s="36">
        <v>43</v>
      </c>
      <c r="C51" s="46">
        <f t="shared" si="3"/>
        <v>2479936.6347754477</v>
      </c>
      <c r="D51" s="46"/>
      <c r="E51" s="36">
        <v>2015</v>
      </c>
      <c r="F51" s="8">
        <v>42381</v>
      </c>
      <c r="G51" s="36" t="s">
        <v>3</v>
      </c>
      <c r="H51" s="47">
        <v>118.08</v>
      </c>
      <c r="I51" s="47"/>
      <c r="J51" s="36">
        <v>123</v>
      </c>
      <c r="K51" s="46">
        <f t="shared" si="0"/>
        <v>74398.09904326343</v>
      </c>
      <c r="L51" s="46"/>
      <c r="M51" s="6">
        <f t="shared" si="1"/>
        <v>0.6048625938476702</v>
      </c>
      <c r="N51" s="36">
        <v>2015</v>
      </c>
      <c r="O51" s="8">
        <v>42406</v>
      </c>
      <c r="P51" s="47">
        <v>119.216</v>
      </c>
      <c r="Q51" s="47"/>
      <c r="R51" s="48">
        <f t="shared" si="5"/>
        <v>-68712.39066109507</v>
      </c>
      <c r="S51" s="48"/>
      <c r="T51" s="49">
        <f t="shared" si="4"/>
        <v>-123</v>
      </c>
      <c r="U51" s="49"/>
    </row>
    <row r="52" spans="2:21" ht="13.5">
      <c r="B52" s="36">
        <v>44</v>
      </c>
      <c r="C52" s="46">
        <f t="shared" si="3"/>
        <v>2411224.2441143524</v>
      </c>
      <c r="D52" s="46"/>
      <c r="E52" s="41">
        <v>2015</v>
      </c>
      <c r="F52" s="8">
        <v>42469</v>
      </c>
      <c r="G52" s="36" t="s">
        <v>4</v>
      </c>
      <c r="H52" s="47">
        <v>120.339</v>
      </c>
      <c r="I52" s="47"/>
      <c r="J52" s="36">
        <v>70.2</v>
      </c>
      <c r="K52" s="46">
        <f t="shared" si="0"/>
        <v>72336.72732343058</v>
      </c>
      <c r="L52" s="46"/>
      <c r="M52" s="6">
        <f t="shared" si="1"/>
        <v>1.0304377111599796</v>
      </c>
      <c r="N52" s="41">
        <v>2015</v>
      </c>
      <c r="O52" s="8">
        <v>42474</v>
      </c>
      <c r="P52" s="47">
        <v>119.637</v>
      </c>
      <c r="Q52" s="47"/>
      <c r="R52" s="48">
        <f t="shared" si="5"/>
        <v>-72336.72732343039</v>
      </c>
      <c r="S52" s="48"/>
      <c r="T52" s="49">
        <f t="shared" si="4"/>
        <v>-70.2</v>
      </c>
      <c r="U52" s="49"/>
    </row>
    <row r="53" spans="2:21" ht="13.5">
      <c r="B53" s="36">
        <v>45</v>
      </c>
      <c r="C53" s="46">
        <f t="shared" si="3"/>
        <v>2338887.516790922</v>
      </c>
      <c r="D53" s="46"/>
      <c r="E53" s="41">
        <v>2015</v>
      </c>
      <c r="F53" s="8">
        <v>42539</v>
      </c>
      <c r="G53" s="36" t="s">
        <v>3</v>
      </c>
      <c r="H53" s="47">
        <v>123.203</v>
      </c>
      <c r="I53" s="47"/>
      <c r="J53" s="36">
        <v>123.8</v>
      </c>
      <c r="K53" s="46">
        <f t="shared" si="0"/>
        <v>70166.62550372766</v>
      </c>
      <c r="L53" s="46"/>
      <c r="M53" s="6">
        <f t="shared" si="1"/>
        <v>0.5667740347635514</v>
      </c>
      <c r="N53" s="41">
        <v>2015</v>
      </c>
      <c r="O53" s="8">
        <v>42565</v>
      </c>
      <c r="P53" s="47">
        <v>123.72</v>
      </c>
      <c r="Q53" s="47"/>
      <c r="R53" s="48">
        <f t="shared" si="5"/>
        <v>-29302.217597275376</v>
      </c>
      <c r="S53" s="48"/>
      <c r="T53" s="49">
        <f t="shared" si="4"/>
        <v>-123.8</v>
      </c>
      <c r="U53" s="49"/>
    </row>
    <row r="54" spans="2:21" ht="13.5">
      <c r="B54" s="36">
        <v>46</v>
      </c>
      <c r="C54" s="46">
        <f t="shared" si="3"/>
        <v>2309585.2991936463</v>
      </c>
      <c r="D54" s="46"/>
      <c r="E54" s="36">
        <v>2016</v>
      </c>
      <c r="F54" s="8">
        <v>42395</v>
      </c>
      <c r="G54" s="36" t="s">
        <v>4</v>
      </c>
      <c r="H54" s="47">
        <v>118.61</v>
      </c>
      <c r="I54" s="47"/>
      <c r="J54" s="36">
        <v>95.9</v>
      </c>
      <c r="K54" s="46">
        <f t="shared" si="0"/>
        <v>69287.55897580938</v>
      </c>
      <c r="L54" s="46"/>
      <c r="M54" s="6">
        <f t="shared" si="1"/>
        <v>0.7224980080897745</v>
      </c>
      <c r="N54" s="36">
        <v>2016</v>
      </c>
      <c r="O54" s="8">
        <v>42403</v>
      </c>
      <c r="P54" s="47">
        <v>117.651</v>
      </c>
      <c r="Q54" s="47"/>
      <c r="R54" s="48">
        <f t="shared" si="5"/>
        <v>-69287.5589758096</v>
      </c>
      <c r="S54" s="48"/>
      <c r="T54" s="49">
        <f t="shared" si="4"/>
        <v>-95.9</v>
      </c>
      <c r="U54" s="49"/>
    </row>
    <row r="55" spans="2:21" ht="13.5">
      <c r="B55" s="36">
        <v>47</v>
      </c>
      <c r="C55" s="46">
        <f t="shared" si="3"/>
        <v>2240297.7402178366</v>
      </c>
      <c r="D55" s="46"/>
      <c r="E55" s="36"/>
      <c r="F55" s="8"/>
      <c r="G55" s="36" t="s">
        <v>3</v>
      </c>
      <c r="H55" s="47"/>
      <c r="I55" s="47"/>
      <c r="J55" s="36"/>
      <c r="K55" s="46">
        <f t="shared" si="0"/>
      </c>
      <c r="L55" s="46"/>
      <c r="M55" s="6">
        <f t="shared" si="1"/>
      </c>
      <c r="N55" s="36"/>
      <c r="O55" s="8"/>
      <c r="P55" s="47"/>
      <c r="Q55" s="47"/>
      <c r="R55" s="48">
        <f t="shared" si="5"/>
      </c>
      <c r="S55" s="48"/>
      <c r="T55" s="49">
        <f t="shared" si="4"/>
      </c>
      <c r="U55" s="49"/>
    </row>
    <row r="56" spans="2:21" ht="13.5">
      <c r="B56" s="36">
        <v>48</v>
      </c>
      <c r="C56" s="46">
        <f t="shared" si="3"/>
      </c>
      <c r="D56" s="46"/>
      <c r="E56" s="36"/>
      <c r="F56" s="8"/>
      <c r="G56" s="36" t="s">
        <v>3</v>
      </c>
      <c r="H56" s="47"/>
      <c r="I56" s="47"/>
      <c r="J56" s="36"/>
      <c r="K56" s="46">
        <f t="shared" si="0"/>
      </c>
      <c r="L56" s="46"/>
      <c r="M56" s="6">
        <f t="shared" si="1"/>
      </c>
      <c r="N56" s="36"/>
      <c r="O56" s="8"/>
      <c r="P56" s="47"/>
      <c r="Q56" s="47"/>
      <c r="R56" s="48">
        <f t="shared" si="5"/>
      </c>
      <c r="S56" s="48"/>
      <c r="T56" s="49">
        <f t="shared" si="4"/>
      </c>
      <c r="U56" s="49"/>
    </row>
    <row r="57" spans="2:21" ht="13.5">
      <c r="B57" s="36">
        <v>49</v>
      </c>
      <c r="C57" s="46">
        <f t="shared" si="3"/>
      </c>
      <c r="D57" s="46"/>
      <c r="E57" s="36"/>
      <c r="F57" s="8"/>
      <c r="G57" s="36" t="s">
        <v>3</v>
      </c>
      <c r="H57" s="47"/>
      <c r="I57" s="47"/>
      <c r="J57" s="36"/>
      <c r="K57" s="46">
        <f t="shared" si="0"/>
      </c>
      <c r="L57" s="46"/>
      <c r="M57" s="6">
        <f t="shared" si="1"/>
      </c>
      <c r="N57" s="36"/>
      <c r="O57" s="8"/>
      <c r="P57" s="47"/>
      <c r="Q57" s="47"/>
      <c r="R57" s="48">
        <f t="shared" si="5"/>
      </c>
      <c r="S57" s="48"/>
      <c r="T57" s="49">
        <f t="shared" si="4"/>
      </c>
      <c r="U57" s="49"/>
    </row>
    <row r="58" spans="2:21" ht="13.5">
      <c r="B58" s="36">
        <v>50</v>
      </c>
      <c r="C58" s="46">
        <f t="shared" si="3"/>
      </c>
      <c r="D58" s="46"/>
      <c r="E58" s="36"/>
      <c r="F58" s="8"/>
      <c r="G58" s="36" t="s">
        <v>3</v>
      </c>
      <c r="H58" s="47"/>
      <c r="I58" s="47"/>
      <c r="J58" s="36"/>
      <c r="K58" s="46">
        <f t="shared" si="0"/>
      </c>
      <c r="L58" s="46"/>
      <c r="M58" s="6">
        <f t="shared" si="1"/>
      </c>
      <c r="N58" s="36"/>
      <c r="O58" s="8"/>
      <c r="P58" s="47"/>
      <c r="Q58" s="47"/>
      <c r="R58" s="48">
        <f t="shared" si="5"/>
      </c>
      <c r="S58" s="48"/>
      <c r="T58" s="49">
        <f t="shared" si="4"/>
      </c>
      <c r="U58" s="49"/>
    </row>
    <row r="59" spans="2:21" ht="13.5">
      <c r="B59" s="36">
        <v>51</v>
      </c>
      <c r="C59" s="46">
        <f t="shared" si="3"/>
      </c>
      <c r="D59" s="46"/>
      <c r="E59" s="36"/>
      <c r="F59" s="8"/>
      <c r="G59" s="36" t="s">
        <v>3</v>
      </c>
      <c r="H59" s="47"/>
      <c r="I59" s="47"/>
      <c r="J59" s="36"/>
      <c r="K59" s="46">
        <f t="shared" si="0"/>
      </c>
      <c r="L59" s="46"/>
      <c r="M59" s="6">
        <f t="shared" si="1"/>
      </c>
      <c r="N59" s="36"/>
      <c r="O59" s="8"/>
      <c r="P59" s="47"/>
      <c r="Q59" s="47"/>
      <c r="R59" s="48">
        <f t="shared" si="5"/>
      </c>
      <c r="S59" s="48"/>
      <c r="T59" s="49">
        <f t="shared" si="4"/>
      </c>
      <c r="U59" s="49"/>
    </row>
    <row r="60" spans="2:21" ht="13.5">
      <c r="B60" s="36">
        <v>52</v>
      </c>
      <c r="C60" s="46">
        <f t="shared" si="3"/>
      </c>
      <c r="D60" s="46"/>
      <c r="E60" s="36"/>
      <c r="F60" s="8"/>
      <c r="G60" s="36" t="s">
        <v>3</v>
      </c>
      <c r="H60" s="47"/>
      <c r="I60" s="47"/>
      <c r="J60" s="36"/>
      <c r="K60" s="46">
        <f t="shared" si="0"/>
      </c>
      <c r="L60" s="46"/>
      <c r="M60" s="6">
        <f t="shared" si="1"/>
      </c>
      <c r="N60" s="36"/>
      <c r="O60" s="8"/>
      <c r="P60" s="47"/>
      <c r="Q60" s="47"/>
      <c r="R60" s="48">
        <f t="shared" si="5"/>
      </c>
      <c r="S60" s="48"/>
      <c r="T60" s="49">
        <f t="shared" si="4"/>
      </c>
      <c r="U60" s="49"/>
    </row>
    <row r="61" spans="2:21" ht="13.5">
      <c r="B61" s="36">
        <v>53</v>
      </c>
      <c r="C61" s="46">
        <f t="shared" si="3"/>
      </c>
      <c r="D61" s="46"/>
      <c r="E61" s="36"/>
      <c r="F61" s="8"/>
      <c r="G61" s="36" t="s">
        <v>3</v>
      </c>
      <c r="H61" s="47"/>
      <c r="I61" s="47"/>
      <c r="J61" s="36"/>
      <c r="K61" s="46">
        <f t="shared" si="0"/>
      </c>
      <c r="L61" s="46"/>
      <c r="M61" s="6">
        <f t="shared" si="1"/>
      </c>
      <c r="N61" s="36"/>
      <c r="O61" s="8"/>
      <c r="P61" s="47"/>
      <c r="Q61" s="47"/>
      <c r="R61" s="48">
        <f t="shared" si="5"/>
      </c>
      <c r="S61" s="48"/>
      <c r="T61" s="49">
        <f t="shared" si="4"/>
      </c>
      <c r="U61" s="49"/>
    </row>
    <row r="62" spans="2:21" ht="13.5">
      <c r="B62" s="36">
        <v>54</v>
      </c>
      <c r="C62" s="46">
        <f t="shared" si="3"/>
      </c>
      <c r="D62" s="46"/>
      <c r="E62" s="36"/>
      <c r="F62" s="8"/>
      <c r="G62" s="36" t="s">
        <v>3</v>
      </c>
      <c r="H62" s="47"/>
      <c r="I62" s="47"/>
      <c r="J62" s="36"/>
      <c r="K62" s="46">
        <f t="shared" si="0"/>
      </c>
      <c r="L62" s="46"/>
      <c r="M62" s="6">
        <f t="shared" si="1"/>
      </c>
      <c r="N62" s="36"/>
      <c r="O62" s="8"/>
      <c r="P62" s="47"/>
      <c r="Q62" s="47"/>
      <c r="R62" s="48">
        <f t="shared" si="5"/>
      </c>
      <c r="S62" s="48"/>
      <c r="T62" s="49">
        <f t="shared" si="4"/>
      </c>
      <c r="U62" s="49"/>
    </row>
    <row r="63" spans="2:21" ht="13.5">
      <c r="B63" s="36">
        <v>55</v>
      </c>
      <c r="C63" s="46">
        <f t="shared" si="3"/>
      </c>
      <c r="D63" s="46"/>
      <c r="E63" s="36"/>
      <c r="F63" s="8"/>
      <c r="G63" s="36" t="s">
        <v>4</v>
      </c>
      <c r="H63" s="47"/>
      <c r="I63" s="47"/>
      <c r="J63" s="36"/>
      <c r="K63" s="46">
        <f t="shared" si="0"/>
      </c>
      <c r="L63" s="46"/>
      <c r="M63" s="6">
        <f t="shared" si="1"/>
      </c>
      <c r="N63" s="36"/>
      <c r="O63" s="8"/>
      <c r="P63" s="47"/>
      <c r="Q63" s="47"/>
      <c r="R63" s="48">
        <f t="shared" si="5"/>
      </c>
      <c r="S63" s="48"/>
      <c r="T63" s="49">
        <f t="shared" si="4"/>
      </c>
      <c r="U63" s="49"/>
    </row>
    <row r="64" spans="2:21" ht="13.5">
      <c r="B64" s="36">
        <v>56</v>
      </c>
      <c r="C64" s="46">
        <f t="shared" si="3"/>
      </c>
      <c r="D64" s="46"/>
      <c r="E64" s="36"/>
      <c r="F64" s="8"/>
      <c r="G64" s="36" t="s">
        <v>3</v>
      </c>
      <c r="H64" s="47"/>
      <c r="I64" s="47"/>
      <c r="J64" s="36"/>
      <c r="K64" s="46">
        <f t="shared" si="0"/>
      </c>
      <c r="L64" s="46"/>
      <c r="M64" s="6">
        <f t="shared" si="1"/>
      </c>
      <c r="N64" s="36"/>
      <c r="O64" s="8"/>
      <c r="P64" s="47"/>
      <c r="Q64" s="47"/>
      <c r="R64" s="48">
        <f t="shared" si="5"/>
      </c>
      <c r="S64" s="48"/>
      <c r="T64" s="49">
        <f t="shared" si="4"/>
      </c>
      <c r="U64" s="49"/>
    </row>
    <row r="65" spans="2:21" ht="13.5">
      <c r="B65" s="36">
        <v>57</v>
      </c>
      <c r="C65" s="46">
        <f t="shared" si="3"/>
      </c>
      <c r="D65" s="46"/>
      <c r="E65" s="36"/>
      <c r="F65" s="8"/>
      <c r="G65" s="36" t="s">
        <v>3</v>
      </c>
      <c r="H65" s="47"/>
      <c r="I65" s="47"/>
      <c r="J65" s="36"/>
      <c r="K65" s="46">
        <f t="shared" si="0"/>
      </c>
      <c r="L65" s="46"/>
      <c r="M65" s="6">
        <f t="shared" si="1"/>
      </c>
      <c r="N65" s="36"/>
      <c r="O65" s="8"/>
      <c r="P65" s="47"/>
      <c r="Q65" s="47"/>
      <c r="R65" s="48">
        <f t="shared" si="5"/>
      </c>
      <c r="S65" s="48"/>
      <c r="T65" s="49">
        <f t="shared" si="4"/>
      </c>
      <c r="U65" s="49"/>
    </row>
    <row r="66" spans="2:21" ht="13.5">
      <c r="B66" s="36">
        <v>58</v>
      </c>
      <c r="C66" s="46">
        <f t="shared" si="3"/>
      </c>
      <c r="D66" s="46"/>
      <c r="E66" s="36"/>
      <c r="F66" s="8"/>
      <c r="G66" s="36" t="s">
        <v>3</v>
      </c>
      <c r="H66" s="47"/>
      <c r="I66" s="47"/>
      <c r="J66" s="36"/>
      <c r="K66" s="46">
        <f t="shared" si="0"/>
      </c>
      <c r="L66" s="46"/>
      <c r="M66" s="6">
        <f t="shared" si="1"/>
      </c>
      <c r="N66" s="36"/>
      <c r="O66" s="8"/>
      <c r="P66" s="47"/>
      <c r="Q66" s="47"/>
      <c r="R66" s="48">
        <f t="shared" si="5"/>
      </c>
      <c r="S66" s="48"/>
      <c r="T66" s="49">
        <f t="shared" si="4"/>
      </c>
      <c r="U66" s="49"/>
    </row>
    <row r="67" spans="2:21" ht="13.5">
      <c r="B67" s="36">
        <v>59</v>
      </c>
      <c r="C67" s="46">
        <f t="shared" si="3"/>
      </c>
      <c r="D67" s="46"/>
      <c r="E67" s="36"/>
      <c r="F67" s="8"/>
      <c r="G67" s="36" t="s">
        <v>3</v>
      </c>
      <c r="H67" s="47"/>
      <c r="I67" s="47"/>
      <c r="J67" s="36"/>
      <c r="K67" s="46">
        <f t="shared" si="0"/>
      </c>
      <c r="L67" s="46"/>
      <c r="M67" s="6">
        <f t="shared" si="1"/>
      </c>
      <c r="N67" s="36"/>
      <c r="O67" s="8"/>
      <c r="P67" s="47"/>
      <c r="Q67" s="47"/>
      <c r="R67" s="48">
        <f t="shared" si="5"/>
      </c>
      <c r="S67" s="48"/>
      <c r="T67" s="49">
        <f t="shared" si="4"/>
      </c>
      <c r="U67" s="49"/>
    </row>
    <row r="68" spans="2:21" ht="13.5">
      <c r="B68" s="36">
        <v>60</v>
      </c>
      <c r="C68" s="46">
        <f t="shared" si="3"/>
      </c>
      <c r="D68" s="46"/>
      <c r="E68" s="36"/>
      <c r="F68" s="8"/>
      <c r="G68" s="36" t="s">
        <v>4</v>
      </c>
      <c r="H68" s="47"/>
      <c r="I68" s="47"/>
      <c r="J68" s="36"/>
      <c r="K68" s="46">
        <f t="shared" si="0"/>
      </c>
      <c r="L68" s="46"/>
      <c r="M68" s="6">
        <f t="shared" si="1"/>
      </c>
      <c r="N68" s="36"/>
      <c r="O68" s="8"/>
      <c r="P68" s="47"/>
      <c r="Q68" s="47"/>
      <c r="R68" s="48">
        <f t="shared" si="5"/>
      </c>
      <c r="S68" s="48"/>
      <c r="T68" s="49">
        <f t="shared" si="4"/>
      </c>
      <c r="U68" s="49"/>
    </row>
    <row r="69" spans="2:21" ht="13.5">
      <c r="B69" s="36">
        <v>61</v>
      </c>
      <c r="C69" s="46">
        <f t="shared" si="3"/>
      </c>
      <c r="D69" s="46"/>
      <c r="E69" s="36"/>
      <c r="F69" s="8"/>
      <c r="G69" s="36" t="s">
        <v>4</v>
      </c>
      <c r="H69" s="47"/>
      <c r="I69" s="47"/>
      <c r="J69" s="36"/>
      <c r="K69" s="46">
        <f t="shared" si="0"/>
      </c>
      <c r="L69" s="46"/>
      <c r="M69" s="6">
        <f t="shared" si="1"/>
      </c>
      <c r="N69" s="36"/>
      <c r="O69" s="8"/>
      <c r="P69" s="47"/>
      <c r="Q69" s="47"/>
      <c r="R69" s="48">
        <f t="shared" si="5"/>
      </c>
      <c r="S69" s="48"/>
      <c r="T69" s="49">
        <f t="shared" si="4"/>
      </c>
      <c r="U69" s="49"/>
    </row>
    <row r="70" spans="2:21" ht="13.5">
      <c r="B70" s="36">
        <v>62</v>
      </c>
      <c r="C70" s="46">
        <f t="shared" si="3"/>
      </c>
      <c r="D70" s="46"/>
      <c r="E70" s="36"/>
      <c r="F70" s="8"/>
      <c r="G70" s="36" t="s">
        <v>3</v>
      </c>
      <c r="H70" s="47"/>
      <c r="I70" s="47"/>
      <c r="J70" s="36"/>
      <c r="K70" s="46">
        <f t="shared" si="0"/>
      </c>
      <c r="L70" s="46"/>
      <c r="M70" s="6">
        <f t="shared" si="1"/>
      </c>
      <c r="N70" s="36"/>
      <c r="O70" s="8"/>
      <c r="P70" s="47"/>
      <c r="Q70" s="47"/>
      <c r="R70" s="48">
        <f t="shared" si="5"/>
      </c>
      <c r="S70" s="48"/>
      <c r="T70" s="49">
        <f t="shared" si="4"/>
      </c>
      <c r="U70" s="49"/>
    </row>
    <row r="71" spans="2:21" ht="13.5">
      <c r="B71" s="36">
        <v>63</v>
      </c>
      <c r="C71" s="46">
        <f t="shared" si="3"/>
      </c>
      <c r="D71" s="46"/>
      <c r="E71" s="36"/>
      <c r="F71" s="8"/>
      <c r="G71" s="36" t="s">
        <v>4</v>
      </c>
      <c r="H71" s="47"/>
      <c r="I71" s="47"/>
      <c r="J71" s="36"/>
      <c r="K71" s="46">
        <f t="shared" si="0"/>
      </c>
      <c r="L71" s="46"/>
      <c r="M71" s="6">
        <f t="shared" si="1"/>
      </c>
      <c r="N71" s="36"/>
      <c r="O71" s="8"/>
      <c r="P71" s="47"/>
      <c r="Q71" s="47"/>
      <c r="R71" s="48">
        <f t="shared" si="5"/>
      </c>
      <c r="S71" s="48"/>
      <c r="T71" s="49">
        <f t="shared" si="4"/>
      </c>
      <c r="U71" s="49"/>
    </row>
    <row r="72" spans="2:21" ht="13.5">
      <c r="B72" s="36">
        <v>64</v>
      </c>
      <c r="C72" s="46">
        <f t="shared" si="3"/>
      </c>
      <c r="D72" s="46"/>
      <c r="E72" s="36"/>
      <c r="F72" s="8"/>
      <c r="G72" s="36" t="s">
        <v>3</v>
      </c>
      <c r="H72" s="47"/>
      <c r="I72" s="47"/>
      <c r="J72" s="36"/>
      <c r="K72" s="46">
        <f t="shared" si="0"/>
      </c>
      <c r="L72" s="46"/>
      <c r="M72" s="6">
        <f t="shared" si="1"/>
      </c>
      <c r="N72" s="36"/>
      <c r="O72" s="8"/>
      <c r="P72" s="47"/>
      <c r="Q72" s="47"/>
      <c r="R72" s="48">
        <f t="shared" si="5"/>
      </c>
      <c r="S72" s="48"/>
      <c r="T72" s="49">
        <f t="shared" si="4"/>
      </c>
      <c r="U72" s="49"/>
    </row>
    <row r="73" spans="2:21" ht="13.5">
      <c r="B73" s="36">
        <v>65</v>
      </c>
      <c r="C73" s="46">
        <f t="shared" si="3"/>
      </c>
      <c r="D73" s="46"/>
      <c r="E73" s="36"/>
      <c r="F73" s="8"/>
      <c r="G73" s="36" t="s">
        <v>4</v>
      </c>
      <c r="H73" s="47"/>
      <c r="I73" s="47"/>
      <c r="J73" s="36"/>
      <c r="K73" s="46">
        <f aca="true" t="shared" si="6" ref="K73:K108">IF(F73="","",C73*0.03)</f>
      </c>
      <c r="L73" s="46"/>
      <c r="M73" s="6">
        <f t="shared" si="1"/>
      </c>
      <c r="N73" s="36"/>
      <c r="O73" s="8"/>
      <c r="P73" s="47"/>
      <c r="Q73" s="47"/>
      <c r="R73" s="48">
        <f t="shared" si="5"/>
      </c>
      <c r="S73" s="48"/>
      <c r="T73" s="49">
        <f t="shared" si="4"/>
      </c>
      <c r="U73" s="49"/>
    </row>
    <row r="74" spans="2:21" ht="13.5">
      <c r="B74" s="36">
        <v>66</v>
      </c>
      <c r="C74" s="46">
        <f aca="true" t="shared" si="7" ref="C74:C108">IF(R73="","",C73+R73)</f>
      </c>
      <c r="D74" s="46"/>
      <c r="E74" s="36"/>
      <c r="F74" s="8"/>
      <c r="G74" s="36" t="s">
        <v>4</v>
      </c>
      <c r="H74" s="47"/>
      <c r="I74" s="47"/>
      <c r="J74" s="36"/>
      <c r="K74" s="46">
        <f t="shared" si="6"/>
      </c>
      <c r="L74" s="46"/>
      <c r="M74" s="6">
        <f aca="true" t="shared" si="8" ref="M74:M108">IF(J74="","",(K74/J74)/1000)</f>
      </c>
      <c r="N74" s="36"/>
      <c r="O74" s="8"/>
      <c r="P74" s="47"/>
      <c r="Q74" s="47"/>
      <c r="R74" s="48">
        <f aca="true" t="shared" si="9" ref="R74:R108">IF(O74="","",(IF(G74="売",H74-P74,P74-H74))*M74*100000)</f>
      </c>
      <c r="S74" s="48"/>
      <c r="T74" s="49">
        <f aca="true" t="shared" si="10" ref="T74:T108">IF(O74="","",IF(R74&lt;0,J74*(-1),IF(G74="買",(P74-H74)*100,(H74-P74)*100)))</f>
      </c>
      <c r="U74" s="49"/>
    </row>
    <row r="75" spans="2:21" ht="13.5">
      <c r="B75" s="36">
        <v>67</v>
      </c>
      <c r="C75" s="46">
        <f t="shared" si="7"/>
      </c>
      <c r="D75" s="46"/>
      <c r="E75" s="36"/>
      <c r="F75" s="8"/>
      <c r="G75" s="36" t="s">
        <v>3</v>
      </c>
      <c r="H75" s="47"/>
      <c r="I75" s="47"/>
      <c r="J75" s="36"/>
      <c r="K75" s="46">
        <f t="shared" si="6"/>
      </c>
      <c r="L75" s="46"/>
      <c r="M75" s="6">
        <f t="shared" si="8"/>
      </c>
      <c r="N75" s="36"/>
      <c r="O75" s="8"/>
      <c r="P75" s="47"/>
      <c r="Q75" s="47"/>
      <c r="R75" s="48">
        <f t="shared" si="9"/>
      </c>
      <c r="S75" s="48"/>
      <c r="T75" s="49">
        <f t="shared" si="10"/>
      </c>
      <c r="U75" s="49"/>
    </row>
    <row r="76" spans="2:21" ht="13.5">
      <c r="B76" s="36">
        <v>68</v>
      </c>
      <c r="C76" s="46">
        <f t="shared" si="7"/>
      </c>
      <c r="D76" s="46"/>
      <c r="E76" s="36"/>
      <c r="F76" s="8"/>
      <c r="G76" s="36" t="s">
        <v>3</v>
      </c>
      <c r="H76" s="47"/>
      <c r="I76" s="47"/>
      <c r="J76" s="36"/>
      <c r="K76" s="46">
        <f t="shared" si="6"/>
      </c>
      <c r="L76" s="46"/>
      <c r="M76" s="6">
        <f t="shared" si="8"/>
      </c>
      <c r="N76" s="36"/>
      <c r="O76" s="8"/>
      <c r="P76" s="47"/>
      <c r="Q76" s="47"/>
      <c r="R76" s="48">
        <f t="shared" si="9"/>
      </c>
      <c r="S76" s="48"/>
      <c r="T76" s="49">
        <f t="shared" si="10"/>
      </c>
      <c r="U76" s="49"/>
    </row>
    <row r="77" spans="2:21" ht="13.5">
      <c r="B77" s="36">
        <v>69</v>
      </c>
      <c r="C77" s="46">
        <f t="shared" si="7"/>
      </c>
      <c r="D77" s="46"/>
      <c r="E77" s="36"/>
      <c r="F77" s="8"/>
      <c r="G77" s="36" t="s">
        <v>3</v>
      </c>
      <c r="H77" s="47"/>
      <c r="I77" s="47"/>
      <c r="J77" s="36"/>
      <c r="K77" s="46">
        <f t="shared" si="6"/>
      </c>
      <c r="L77" s="46"/>
      <c r="M77" s="6">
        <f t="shared" si="8"/>
      </c>
      <c r="N77" s="36"/>
      <c r="O77" s="8"/>
      <c r="P77" s="47"/>
      <c r="Q77" s="47"/>
      <c r="R77" s="48">
        <f t="shared" si="9"/>
      </c>
      <c r="S77" s="48"/>
      <c r="T77" s="49">
        <f t="shared" si="10"/>
      </c>
      <c r="U77" s="49"/>
    </row>
    <row r="78" spans="2:21" ht="13.5">
      <c r="B78" s="36">
        <v>70</v>
      </c>
      <c r="C78" s="46">
        <f t="shared" si="7"/>
      </c>
      <c r="D78" s="46"/>
      <c r="E78" s="36"/>
      <c r="F78" s="8"/>
      <c r="G78" s="36" t="s">
        <v>4</v>
      </c>
      <c r="H78" s="47"/>
      <c r="I78" s="47"/>
      <c r="J78" s="36"/>
      <c r="K78" s="46">
        <f t="shared" si="6"/>
      </c>
      <c r="L78" s="46"/>
      <c r="M78" s="6">
        <f t="shared" si="8"/>
      </c>
      <c r="N78" s="36"/>
      <c r="O78" s="8"/>
      <c r="P78" s="47"/>
      <c r="Q78" s="47"/>
      <c r="R78" s="48">
        <f t="shared" si="9"/>
      </c>
      <c r="S78" s="48"/>
      <c r="T78" s="49">
        <f t="shared" si="10"/>
      </c>
      <c r="U78" s="49"/>
    </row>
    <row r="79" spans="2:21" ht="13.5">
      <c r="B79" s="36">
        <v>71</v>
      </c>
      <c r="C79" s="46">
        <f t="shared" si="7"/>
      </c>
      <c r="D79" s="46"/>
      <c r="E79" s="36"/>
      <c r="F79" s="8"/>
      <c r="G79" s="36" t="s">
        <v>3</v>
      </c>
      <c r="H79" s="47"/>
      <c r="I79" s="47"/>
      <c r="J79" s="36"/>
      <c r="K79" s="46">
        <f t="shared" si="6"/>
      </c>
      <c r="L79" s="46"/>
      <c r="M79" s="6">
        <f t="shared" si="8"/>
      </c>
      <c r="N79" s="36"/>
      <c r="O79" s="8"/>
      <c r="P79" s="47"/>
      <c r="Q79" s="47"/>
      <c r="R79" s="48">
        <f t="shared" si="9"/>
      </c>
      <c r="S79" s="48"/>
      <c r="T79" s="49">
        <f t="shared" si="10"/>
      </c>
      <c r="U79" s="49"/>
    </row>
    <row r="80" spans="2:21" ht="13.5">
      <c r="B80" s="36">
        <v>72</v>
      </c>
      <c r="C80" s="46">
        <f t="shared" si="7"/>
      </c>
      <c r="D80" s="46"/>
      <c r="E80" s="36"/>
      <c r="F80" s="8"/>
      <c r="G80" s="36" t="s">
        <v>4</v>
      </c>
      <c r="H80" s="47"/>
      <c r="I80" s="47"/>
      <c r="J80" s="36"/>
      <c r="K80" s="46">
        <f t="shared" si="6"/>
      </c>
      <c r="L80" s="46"/>
      <c r="M80" s="6">
        <f t="shared" si="8"/>
      </c>
      <c r="N80" s="36"/>
      <c r="O80" s="8"/>
      <c r="P80" s="47"/>
      <c r="Q80" s="47"/>
      <c r="R80" s="48">
        <f t="shared" si="9"/>
      </c>
      <c r="S80" s="48"/>
      <c r="T80" s="49">
        <f t="shared" si="10"/>
      </c>
      <c r="U80" s="49"/>
    </row>
    <row r="81" spans="2:21" ht="13.5">
      <c r="B81" s="36">
        <v>73</v>
      </c>
      <c r="C81" s="46">
        <f t="shared" si="7"/>
      </c>
      <c r="D81" s="46"/>
      <c r="E81" s="36"/>
      <c r="F81" s="8"/>
      <c r="G81" s="36" t="s">
        <v>3</v>
      </c>
      <c r="H81" s="47"/>
      <c r="I81" s="47"/>
      <c r="J81" s="36"/>
      <c r="K81" s="46">
        <f t="shared" si="6"/>
      </c>
      <c r="L81" s="46"/>
      <c r="M81" s="6">
        <f t="shared" si="8"/>
      </c>
      <c r="N81" s="36"/>
      <c r="O81" s="8"/>
      <c r="P81" s="47"/>
      <c r="Q81" s="47"/>
      <c r="R81" s="48">
        <f t="shared" si="9"/>
      </c>
      <c r="S81" s="48"/>
      <c r="T81" s="49">
        <f t="shared" si="10"/>
      </c>
      <c r="U81" s="49"/>
    </row>
    <row r="82" spans="2:21" ht="13.5">
      <c r="B82" s="36">
        <v>74</v>
      </c>
      <c r="C82" s="46">
        <f t="shared" si="7"/>
      </c>
      <c r="D82" s="46"/>
      <c r="E82" s="36"/>
      <c r="F82" s="8"/>
      <c r="G82" s="36" t="s">
        <v>3</v>
      </c>
      <c r="H82" s="47"/>
      <c r="I82" s="47"/>
      <c r="J82" s="36"/>
      <c r="K82" s="46">
        <f t="shared" si="6"/>
      </c>
      <c r="L82" s="46"/>
      <c r="M82" s="6">
        <f t="shared" si="8"/>
      </c>
      <c r="N82" s="36"/>
      <c r="O82" s="8"/>
      <c r="P82" s="47"/>
      <c r="Q82" s="47"/>
      <c r="R82" s="48">
        <f t="shared" si="9"/>
      </c>
      <c r="S82" s="48"/>
      <c r="T82" s="49">
        <f t="shared" si="10"/>
      </c>
      <c r="U82" s="49"/>
    </row>
    <row r="83" spans="2:21" ht="13.5">
      <c r="B83" s="36">
        <v>75</v>
      </c>
      <c r="C83" s="46">
        <f t="shared" si="7"/>
      </c>
      <c r="D83" s="46"/>
      <c r="E83" s="36"/>
      <c r="F83" s="8"/>
      <c r="G83" s="36" t="s">
        <v>3</v>
      </c>
      <c r="H83" s="47"/>
      <c r="I83" s="47"/>
      <c r="J83" s="36"/>
      <c r="K83" s="46">
        <f t="shared" si="6"/>
      </c>
      <c r="L83" s="46"/>
      <c r="M83" s="6">
        <f t="shared" si="8"/>
      </c>
      <c r="N83" s="36"/>
      <c r="O83" s="8"/>
      <c r="P83" s="47"/>
      <c r="Q83" s="47"/>
      <c r="R83" s="48">
        <f t="shared" si="9"/>
      </c>
      <c r="S83" s="48"/>
      <c r="T83" s="49">
        <f t="shared" si="10"/>
      </c>
      <c r="U83" s="49"/>
    </row>
    <row r="84" spans="2:21" ht="13.5">
      <c r="B84" s="36">
        <v>76</v>
      </c>
      <c r="C84" s="46">
        <f t="shared" si="7"/>
      </c>
      <c r="D84" s="46"/>
      <c r="E84" s="36"/>
      <c r="F84" s="8"/>
      <c r="G84" s="36" t="s">
        <v>3</v>
      </c>
      <c r="H84" s="47"/>
      <c r="I84" s="47"/>
      <c r="J84" s="36"/>
      <c r="K84" s="46">
        <f t="shared" si="6"/>
      </c>
      <c r="L84" s="46"/>
      <c r="M84" s="6">
        <f t="shared" si="8"/>
      </c>
      <c r="N84" s="36"/>
      <c r="O84" s="8"/>
      <c r="P84" s="47"/>
      <c r="Q84" s="47"/>
      <c r="R84" s="48">
        <f t="shared" si="9"/>
      </c>
      <c r="S84" s="48"/>
      <c r="T84" s="49">
        <f t="shared" si="10"/>
      </c>
      <c r="U84" s="49"/>
    </row>
    <row r="85" spans="2:21" ht="13.5">
      <c r="B85" s="36">
        <v>77</v>
      </c>
      <c r="C85" s="46">
        <f t="shared" si="7"/>
      </c>
      <c r="D85" s="46"/>
      <c r="E85" s="36"/>
      <c r="F85" s="8"/>
      <c r="G85" s="36" t="s">
        <v>4</v>
      </c>
      <c r="H85" s="47"/>
      <c r="I85" s="47"/>
      <c r="J85" s="36"/>
      <c r="K85" s="46">
        <f t="shared" si="6"/>
      </c>
      <c r="L85" s="46"/>
      <c r="M85" s="6">
        <f t="shared" si="8"/>
      </c>
      <c r="N85" s="36"/>
      <c r="O85" s="8"/>
      <c r="P85" s="47"/>
      <c r="Q85" s="47"/>
      <c r="R85" s="48">
        <f t="shared" si="9"/>
      </c>
      <c r="S85" s="48"/>
      <c r="T85" s="49">
        <f t="shared" si="10"/>
      </c>
      <c r="U85" s="49"/>
    </row>
    <row r="86" spans="2:21" ht="13.5">
      <c r="B86" s="36">
        <v>78</v>
      </c>
      <c r="C86" s="46">
        <f t="shared" si="7"/>
      </c>
      <c r="D86" s="46"/>
      <c r="E86" s="36"/>
      <c r="F86" s="8"/>
      <c r="G86" s="36" t="s">
        <v>3</v>
      </c>
      <c r="H86" s="47"/>
      <c r="I86" s="47"/>
      <c r="J86" s="36"/>
      <c r="K86" s="46">
        <f t="shared" si="6"/>
      </c>
      <c r="L86" s="46"/>
      <c r="M86" s="6">
        <f t="shared" si="8"/>
      </c>
      <c r="N86" s="36"/>
      <c r="O86" s="8"/>
      <c r="P86" s="47"/>
      <c r="Q86" s="47"/>
      <c r="R86" s="48">
        <f t="shared" si="9"/>
      </c>
      <c r="S86" s="48"/>
      <c r="T86" s="49">
        <f t="shared" si="10"/>
      </c>
      <c r="U86" s="49"/>
    </row>
    <row r="87" spans="2:21" ht="13.5">
      <c r="B87" s="36">
        <v>79</v>
      </c>
      <c r="C87" s="46">
        <f t="shared" si="7"/>
      </c>
      <c r="D87" s="46"/>
      <c r="E87" s="36"/>
      <c r="F87" s="8"/>
      <c r="G87" s="36" t="s">
        <v>4</v>
      </c>
      <c r="H87" s="47"/>
      <c r="I87" s="47"/>
      <c r="J87" s="36"/>
      <c r="K87" s="46">
        <f t="shared" si="6"/>
      </c>
      <c r="L87" s="46"/>
      <c r="M87" s="6">
        <f t="shared" si="8"/>
      </c>
      <c r="N87" s="36"/>
      <c r="O87" s="8"/>
      <c r="P87" s="47"/>
      <c r="Q87" s="47"/>
      <c r="R87" s="48">
        <f t="shared" si="9"/>
      </c>
      <c r="S87" s="48"/>
      <c r="T87" s="49">
        <f t="shared" si="10"/>
      </c>
      <c r="U87" s="49"/>
    </row>
    <row r="88" spans="2:21" ht="13.5">
      <c r="B88" s="36">
        <v>80</v>
      </c>
      <c r="C88" s="46">
        <f t="shared" si="7"/>
      </c>
      <c r="D88" s="46"/>
      <c r="E88" s="36"/>
      <c r="F88" s="8"/>
      <c r="G88" s="36" t="s">
        <v>4</v>
      </c>
      <c r="H88" s="47"/>
      <c r="I88" s="47"/>
      <c r="J88" s="36"/>
      <c r="K88" s="46">
        <f t="shared" si="6"/>
      </c>
      <c r="L88" s="46"/>
      <c r="M88" s="6">
        <f t="shared" si="8"/>
      </c>
      <c r="N88" s="36"/>
      <c r="O88" s="8"/>
      <c r="P88" s="47"/>
      <c r="Q88" s="47"/>
      <c r="R88" s="48">
        <f t="shared" si="9"/>
      </c>
      <c r="S88" s="48"/>
      <c r="T88" s="49">
        <f t="shared" si="10"/>
      </c>
      <c r="U88" s="49"/>
    </row>
    <row r="89" spans="2:21" ht="13.5">
      <c r="B89" s="36">
        <v>81</v>
      </c>
      <c r="C89" s="46">
        <f t="shared" si="7"/>
      </c>
      <c r="D89" s="46"/>
      <c r="E89" s="36"/>
      <c r="F89" s="8"/>
      <c r="G89" s="36" t="s">
        <v>4</v>
      </c>
      <c r="H89" s="47"/>
      <c r="I89" s="47"/>
      <c r="J89" s="36"/>
      <c r="K89" s="46">
        <f t="shared" si="6"/>
      </c>
      <c r="L89" s="46"/>
      <c r="M89" s="6">
        <f t="shared" si="8"/>
      </c>
      <c r="N89" s="36"/>
      <c r="O89" s="8"/>
      <c r="P89" s="47"/>
      <c r="Q89" s="47"/>
      <c r="R89" s="48">
        <f t="shared" si="9"/>
      </c>
      <c r="S89" s="48"/>
      <c r="T89" s="49">
        <f t="shared" si="10"/>
      </c>
      <c r="U89" s="49"/>
    </row>
    <row r="90" spans="2:21" ht="13.5">
      <c r="B90" s="36">
        <v>82</v>
      </c>
      <c r="C90" s="46">
        <f t="shared" si="7"/>
      </c>
      <c r="D90" s="46"/>
      <c r="E90" s="36"/>
      <c r="F90" s="8"/>
      <c r="G90" s="36" t="s">
        <v>4</v>
      </c>
      <c r="H90" s="47"/>
      <c r="I90" s="47"/>
      <c r="J90" s="36"/>
      <c r="K90" s="46">
        <f t="shared" si="6"/>
      </c>
      <c r="L90" s="46"/>
      <c r="M90" s="6">
        <f t="shared" si="8"/>
      </c>
      <c r="N90" s="36"/>
      <c r="O90" s="8"/>
      <c r="P90" s="47"/>
      <c r="Q90" s="47"/>
      <c r="R90" s="48">
        <f t="shared" si="9"/>
      </c>
      <c r="S90" s="48"/>
      <c r="T90" s="49">
        <f t="shared" si="10"/>
      </c>
      <c r="U90" s="49"/>
    </row>
    <row r="91" spans="2:21" ht="13.5">
      <c r="B91" s="36">
        <v>83</v>
      </c>
      <c r="C91" s="46">
        <f t="shared" si="7"/>
      </c>
      <c r="D91" s="46"/>
      <c r="E91" s="36"/>
      <c r="F91" s="8"/>
      <c r="G91" s="36" t="s">
        <v>4</v>
      </c>
      <c r="H91" s="47"/>
      <c r="I91" s="47"/>
      <c r="J91" s="36"/>
      <c r="K91" s="46">
        <f t="shared" si="6"/>
      </c>
      <c r="L91" s="46"/>
      <c r="M91" s="6">
        <f t="shared" si="8"/>
      </c>
      <c r="N91" s="36"/>
      <c r="O91" s="8"/>
      <c r="P91" s="47"/>
      <c r="Q91" s="47"/>
      <c r="R91" s="48">
        <f t="shared" si="9"/>
      </c>
      <c r="S91" s="48"/>
      <c r="T91" s="49">
        <f t="shared" si="10"/>
      </c>
      <c r="U91" s="49"/>
    </row>
    <row r="92" spans="2:21" ht="13.5">
      <c r="B92" s="36">
        <v>84</v>
      </c>
      <c r="C92" s="46">
        <f t="shared" si="7"/>
      </c>
      <c r="D92" s="46"/>
      <c r="E92" s="36"/>
      <c r="F92" s="8"/>
      <c r="G92" s="36" t="s">
        <v>3</v>
      </c>
      <c r="H92" s="47"/>
      <c r="I92" s="47"/>
      <c r="J92" s="36"/>
      <c r="K92" s="46">
        <f t="shared" si="6"/>
      </c>
      <c r="L92" s="46"/>
      <c r="M92" s="6">
        <f t="shared" si="8"/>
      </c>
      <c r="N92" s="36"/>
      <c r="O92" s="8"/>
      <c r="P92" s="47"/>
      <c r="Q92" s="47"/>
      <c r="R92" s="48">
        <f t="shared" si="9"/>
      </c>
      <c r="S92" s="48"/>
      <c r="T92" s="49">
        <f t="shared" si="10"/>
      </c>
      <c r="U92" s="49"/>
    </row>
    <row r="93" spans="2:21" ht="13.5">
      <c r="B93" s="36">
        <v>85</v>
      </c>
      <c r="C93" s="46">
        <f t="shared" si="7"/>
      </c>
      <c r="D93" s="46"/>
      <c r="E93" s="36"/>
      <c r="F93" s="8"/>
      <c r="G93" s="36" t="s">
        <v>4</v>
      </c>
      <c r="H93" s="47"/>
      <c r="I93" s="47"/>
      <c r="J93" s="36"/>
      <c r="K93" s="46">
        <f t="shared" si="6"/>
      </c>
      <c r="L93" s="46"/>
      <c r="M93" s="6">
        <f t="shared" si="8"/>
      </c>
      <c r="N93" s="36"/>
      <c r="O93" s="8"/>
      <c r="P93" s="47"/>
      <c r="Q93" s="47"/>
      <c r="R93" s="48">
        <f t="shared" si="9"/>
      </c>
      <c r="S93" s="48"/>
      <c r="T93" s="49">
        <f t="shared" si="10"/>
      </c>
      <c r="U93" s="49"/>
    </row>
    <row r="94" spans="2:21" ht="13.5">
      <c r="B94" s="36">
        <v>86</v>
      </c>
      <c r="C94" s="46">
        <f t="shared" si="7"/>
      </c>
      <c r="D94" s="46"/>
      <c r="E94" s="36"/>
      <c r="F94" s="8"/>
      <c r="G94" s="36" t="s">
        <v>3</v>
      </c>
      <c r="H94" s="47"/>
      <c r="I94" s="47"/>
      <c r="J94" s="36"/>
      <c r="K94" s="46">
        <f t="shared" si="6"/>
      </c>
      <c r="L94" s="46"/>
      <c r="M94" s="6">
        <f t="shared" si="8"/>
      </c>
      <c r="N94" s="36"/>
      <c r="O94" s="8"/>
      <c r="P94" s="47"/>
      <c r="Q94" s="47"/>
      <c r="R94" s="48">
        <f t="shared" si="9"/>
      </c>
      <c r="S94" s="48"/>
      <c r="T94" s="49">
        <f t="shared" si="10"/>
      </c>
      <c r="U94" s="49"/>
    </row>
    <row r="95" spans="2:21" ht="13.5">
      <c r="B95" s="36">
        <v>87</v>
      </c>
      <c r="C95" s="46">
        <f t="shared" si="7"/>
      </c>
      <c r="D95" s="46"/>
      <c r="E95" s="36"/>
      <c r="F95" s="8"/>
      <c r="G95" s="36" t="s">
        <v>4</v>
      </c>
      <c r="H95" s="47"/>
      <c r="I95" s="47"/>
      <c r="J95" s="36"/>
      <c r="K95" s="46">
        <f t="shared" si="6"/>
      </c>
      <c r="L95" s="46"/>
      <c r="M95" s="6">
        <f t="shared" si="8"/>
      </c>
      <c r="N95" s="36"/>
      <c r="O95" s="8"/>
      <c r="P95" s="47"/>
      <c r="Q95" s="47"/>
      <c r="R95" s="48">
        <f t="shared" si="9"/>
      </c>
      <c r="S95" s="48"/>
      <c r="T95" s="49">
        <f t="shared" si="10"/>
      </c>
      <c r="U95" s="49"/>
    </row>
    <row r="96" spans="2:21" ht="13.5">
      <c r="B96" s="36">
        <v>88</v>
      </c>
      <c r="C96" s="46">
        <f t="shared" si="7"/>
      </c>
      <c r="D96" s="46"/>
      <c r="E96" s="36"/>
      <c r="F96" s="8"/>
      <c r="G96" s="36" t="s">
        <v>3</v>
      </c>
      <c r="H96" s="47"/>
      <c r="I96" s="47"/>
      <c r="J96" s="36"/>
      <c r="K96" s="46">
        <f t="shared" si="6"/>
      </c>
      <c r="L96" s="46"/>
      <c r="M96" s="6">
        <f t="shared" si="8"/>
      </c>
      <c r="N96" s="36"/>
      <c r="O96" s="8"/>
      <c r="P96" s="47"/>
      <c r="Q96" s="47"/>
      <c r="R96" s="48">
        <f t="shared" si="9"/>
      </c>
      <c r="S96" s="48"/>
      <c r="T96" s="49">
        <f t="shared" si="10"/>
      </c>
      <c r="U96" s="49"/>
    </row>
    <row r="97" spans="2:21" ht="13.5">
      <c r="B97" s="36">
        <v>89</v>
      </c>
      <c r="C97" s="46">
        <f t="shared" si="7"/>
      </c>
      <c r="D97" s="46"/>
      <c r="E97" s="36"/>
      <c r="F97" s="8"/>
      <c r="G97" s="36" t="s">
        <v>4</v>
      </c>
      <c r="H97" s="47"/>
      <c r="I97" s="47"/>
      <c r="J97" s="36"/>
      <c r="K97" s="46">
        <f t="shared" si="6"/>
      </c>
      <c r="L97" s="46"/>
      <c r="M97" s="6">
        <f t="shared" si="8"/>
      </c>
      <c r="N97" s="36"/>
      <c r="O97" s="8"/>
      <c r="P97" s="47"/>
      <c r="Q97" s="47"/>
      <c r="R97" s="48">
        <f t="shared" si="9"/>
      </c>
      <c r="S97" s="48"/>
      <c r="T97" s="49">
        <f t="shared" si="10"/>
      </c>
      <c r="U97" s="49"/>
    </row>
    <row r="98" spans="2:21" ht="13.5">
      <c r="B98" s="36">
        <v>90</v>
      </c>
      <c r="C98" s="46">
        <f t="shared" si="7"/>
      </c>
      <c r="D98" s="46"/>
      <c r="E98" s="36"/>
      <c r="F98" s="8"/>
      <c r="G98" s="36" t="s">
        <v>3</v>
      </c>
      <c r="H98" s="47"/>
      <c r="I98" s="47"/>
      <c r="J98" s="36"/>
      <c r="K98" s="46">
        <f t="shared" si="6"/>
      </c>
      <c r="L98" s="46"/>
      <c r="M98" s="6">
        <f t="shared" si="8"/>
      </c>
      <c r="N98" s="36"/>
      <c r="O98" s="8"/>
      <c r="P98" s="47"/>
      <c r="Q98" s="47"/>
      <c r="R98" s="48">
        <f t="shared" si="9"/>
      </c>
      <c r="S98" s="48"/>
      <c r="T98" s="49">
        <f t="shared" si="10"/>
      </c>
      <c r="U98" s="49"/>
    </row>
    <row r="99" spans="2:21" ht="13.5">
      <c r="B99" s="36">
        <v>91</v>
      </c>
      <c r="C99" s="46">
        <f t="shared" si="7"/>
      </c>
      <c r="D99" s="46"/>
      <c r="E99" s="36"/>
      <c r="F99" s="8"/>
      <c r="G99" s="36" t="s">
        <v>4</v>
      </c>
      <c r="H99" s="47"/>
      <c r="I99" s="47"/>
      <c r="J99" s="36"/>
      <c r="K99" s="46">
        <f t="shared" si="6"/>
      </c>
      <c r="L99" s="46"/>
      <c r="M99" s="6">
        <f t="shared" si="8"/>
      </c>
      <c r="N99" s="36"/>
      <c r="O99" s="8"/>
      <c r="P99" s="47"/>
      <c r="Q99" s="47"/>
      <c r="R99" s="48">
        <f t="shared" si="9"/>
      </c>
      <c r="S99" s="48"/>
      <c r="T99" s="49">
        <f t="shared" si="10"/>
      </c>
      <c r="U99" s="49"/>
    </row>
    <row r="100" spans="2:21" ht="13.5">
      <c r="B100" s="36">
        <v>92</v>
      </c>
      <c r="C100" s="46">
        <f t="shared" si="7"/>
      </c>
      <c r="D100" s="46"/>
      <c r="E100" s="36"/>
      <c r="F100" s="8"/>
      <c r="G100" s="36" t="s">
        <v>4</v>
      </c>
      <c r="H100" s="47"/>
      <c r="I100" s="47"/>
      <c r="J100" s="36"/>
      <c r="K100" s="46">
        <f t="shared" si="6"/>
      </c>
      <c r="L100" s="46"/>
      <c r="M100" s="6">
        <f t="shared" si="8"/>
      </c>
      <c r="N100" s="36"/>
      <c r="O100" s="8"/>
      <c r="P100" s="47"/>
      <c r="Q100" s="47"/>
      <c r="R100" s="48">
        <f t="shared" si="9"/>
      </c>
      <c r="S100" s="48"/>
      <c r="T100" s="49">
        <f t="shared" si="10"/>
      </c>
      <c r="U100" s="49"/>
    </row>
    <row r="101" spans="2:21" ht="13.5">
      <c r="B101" s="36">
        <v>93</v>
      </c>
      <c r="C101" s="46">
        <f t="shared" si="7"/>
      </c>
      <c r="D101" s="46"/>
      <c r="E101" s="36"/>
      <c r="F101" s="8"/>
      <c r="G101" s="36" t="s">
        <v>3</v>
      </c>
      <c r="H101" s="47"/>
      <c r="I101" s="47"/>
      <c r="J101" s="36"/>
      <c r="K101" s="46">
        <f t="shared" si="6"/>
      </c>
      <c r="L101" s="46"/>
      <c r="M101" s="6">
        <f t="shared" si="8"/>
      </c>
      <c r="N101" s="36"/>
      <c r="O101" s="8"/>
      <c r="P101" s="47"/>
      <c r="Q101" s="47"/>
      <c r="R101" s="48">
        <f t="shared" si="9"/>
      </c>
      <c r="S101" s="48"/>
      <c r="T101" s="49">
        <f t="shared" si="10"/>
      </c>
      <c r="U101" s="49"/>
    </row>
    <row r="102" spans="2:21" ht="13.5">
      <c r="B102" s="36">
        <v>94</v>
      </c>
      <c r="C102" s="46">
        <f t="shared" si="7"/>
      </c>
      <c r="D102" s="46"/>
      <c r="E102" s="36"/>
      <c r="F102" s="8"/>
      <c r="G102" s="36" t="s">
        <v>3</v>
      </c>
      <c r="H102" s="47"/>
      <c r="I102" s="47"/>
      <c r="J102" s="36"/>
      <c r="K102" s="46">
        <f t="shared" si="6"/>
      </c>
      <c r="L102" s="46"/>
      <c r="M102" s="6">
        <f t="shared" si="8"/>
      </c>
      <c r="N102" s="36"/>
      <c r="O102" s="8"/>
      <c r="P102" s="47"/>
      <c r="Q102" s="47"/>
      <c r="R102" s="48">
        <f t="shared" si="9"/>
      </c>
      <c r="S102" s="48"/>
      <c r="T102" s="49">
        <f t="shared" si="10"/>
      </c>
      <c r="U102" s="49"/>
    </row>
    <row r="103" spans="2:21" ht="13.5">
      <c r="B103" s="36">
        <v>95</v>
      </c>
      <c r="C103" s="46">
        <f t="shared" si="7"/>
      </c>
      <c r="D103" s="46"/>
      <c r="E103" s="36"/>
      <c r="F103" s="8"/>
      <c r="G103" s="36" t="s">
        <v>3</v>
      </c>
      <c r="H103" s="47"/>
      <c r="I103" s="47"/>
      <c r="J103" s="36"/>
      <c r="K103" s="46">
        <f t="shared" si="6"/>
      </c>
      <c r="L103" s="46"/>
      <c r="M103" s="6">
        <f t="shared" si="8"/>
      </c>
      <c r="N103" s="36"/>
      <c r="O103" s="8"/>
      <c r="P103" s="47"/>
      <c r="Q103" s="47"/>
      <c r="R103" s="48">
        <f t="shared" si="9"/>
      </c>
      <c r="S103" s="48"/>
      <c r="T103" s="49">
        <f t="shared" si="10"/>
      </c>
      <c r="U103" s="49"/>
    </row>
    <row r="104" spans="2:21" ht="13.5">
      <c r="B104" s="36">
        <v>96</v>
      </c>
      <c r="C104" s="46">
        <f t="shared" si="7"/>
      </c>
      <c r="D104" s="46"/>
      <c r="E104" s="36"/>
      <c r="F104" s="8"/>
      <c r="G104" s="36" t="s">
        <v>4</v>
      </c>
      <c r="H104" s="47"/>
      <c r="I104" s="47"/>
      <c r="J104" s="36"/>
      <c r="K104" s="46">
        <f t="shared" si="6"/>
      </c>
      <c r="L104" s="46"/>
      <c r="M104" s="6">
        <f t="shared" si="8"/>
      </c>
      <c r="N104" s="36"/>
      <c r="O104" s="8"/>
      <c r="P104" s="47"/>
      <c r="Q104" s="47"/>
      <c r="R104" s="48">
        <f t="shared" si="9"/>
      </c>
      <c r="S104" s="48"/>
      <c r="T104" s="49">
        <f t="shared" si="10"/>
      </c>
      <c r="U104" s="49"/>
    </row>
    <row r="105" spans="2:21" ht="13.5">
      <c r="B105" s="36">
        <v>97</v>
      </c>
      <c r="C105" s="46">
        <f t="shared" si="7"/>
      </c>
      <c r="D105" s="46"/>
      <c r="E105" s="36"/>
      <c r="F105" s="8"/>
      <c r="G105" s="36" t="s">
        <v>3</v>
      </c>
      <c r="H105" s="47"/>
      <c r="I105" s="47"/>
      <c r="J105" s="36"/>
      <c r="K105" s="46">
        <f t="shared" si="6"/>
      </c>
      <c r="L105" s="46"/>
      <c r="M105" s="6">
        <f t="shared" si="8"/>
      </c>
      <c r="N105" s="36"/>
      <c r="O105" s="8"/>
      <c r="P105" s="47"/>
      <c r="Q105" s="47"/>
      <c r="R105" s="48">
        <f t="shared" si="9"/>
      </c>
      <c r="S105" s="48"/>
      <c r="T105" s="49">
        <f t="shared" si="10"/>
      </c>
      <c r="U105" s="49"/>
    </row>
    <row r="106" spans="2:21" ht="13.5">
      <c r="B106" s="36">
        <v>98</v>
      </c>
      <c r="C106" s="46">
        <f t="shared" si="7"/>
      </c>
      <c r="D106" s="46"/>
      <c r="E106" s="36"/>
      <c r="F106" s="8"/>
      <c r="G106" s="36" t="s">
        <v>4</v>
      </c>
      <c r="H106" s="47"/>
      <c r="I106" s="47"/>
      <c r="J106" s="36"/>
      <c r="K106" s="46">
        <f t="shared" si="6"/>
      </c>
      <c r="L106" s="46"/>
      <c r="M106" s="6">
        <f t="shared" si="8"/>
      </c>
      <c r="N106" s="36"/>
      <c r="O106" s="8"/>
      <c r="P106" s="47"/>
      <c r="Q106" s="47"/>
      <c r="R106" s="48">
        <f t="shared" si="9"/>
      </c>
      <c r="S106" s="48"/>
      <c r="T106" s="49">
        <f t="shared" si="10"/>
      </c>
      <c r="U106" s="49"/>
    </row>
    <row r="107" spans="2:21" ht="13.5">
      <c r="B107" s="36">
        <v>99</v>
      </c>
      <c r="C107" s="46">
        <f t="shared" si="7"/>
      </c>
      <c r="D107" s="46"/>
      <c r="E107" s="36"/>
      <c r="F107" s="8"/>
      <c r="G107" s="36" t="s">
        <v>4</v>
      </c>
      <c r="H107" s="47"/>
      <c r="I107" s="47"/>
      <c r="J107" s="36"/>
      <c r="K107" s="46">
        <f t="shared" si="6"/>
      </c>
      <c r="L107" s="46"/>
      <c r="M107" s="6">
        <f t="shared" si="8"/>
      </c>
      <c r="N107" s="36"/>
      <c r="O107" s="8"/>
      <c r="P107" s="47"/>
      <c r="Q107" s="47"/>
      <c r="R107" s="48">
        <f t="shared" si="9"/>
      </c>
      <c r="S107" s="48"/>
      <c r="T107" s="49">
        <f t="shared" si="10"/>
      </c>
      <c r="U107" s="49"/>
    </row>
    <row r="108" spans="2:21" ht="13.5">
      <c r="B108" s="36">
        <v>100</v>
      </c>
      <c r="C108" s="46">
        <f t="shared" si="7"/>
      </c>
      <c r="D108" s="46"/>
      <c r="E108" s="36"/>
      <c r="F108" s="8"/>
      <c r="G108" s="36" t="s">
        <v>3</v>
      </c>
      <c r="H108" s="47"/>
      <c r="I108" s="47"/>
      <c r="J108" s="36"/>
      <c r="K108" s="46">
        <f t="shared" si="6"/>
      </c>
      <c r="L108" s="46"/>
      <c r="M108" s="6">
        <f t="shared" si="8"/>
      </c>
      <c r="N108" s="36"/>
      <c r="O108" s="8"/>
      <c r="P108" s="47"/>
      <c r="Q108" s="47"/>
      <c r="R108" s="48">
        <f t="shared" si="9"/>
      </c>
      <c r="S108" s="48"/>
      <c r="T108" s="49">
        <f t="shared" si="10"/>
      </c>
      <c r="U108" s="4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J63" sqref="J63"/>
    </sheetView>
  </sheetViews>
  <sheetFormatPr defaultColWidth="9.00390625" defaultRowHeight="13.5"/>
  <cols>
    <col min="1" max="1" width="7.50390625" style="35" customWidth="1"/>
    <col min="2" max="2" width="8.125" style="0" customWidth="1"/>
  </cols>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0">
      <selection activeCell="J63" sqref="J63"/>
    </sheetView>
  </sheetViews>
  <sheetFormatPr defaultColWidth="9.00390625" defaultRowHeight="13.5"/>
  <sheetData>
    <row r="1" ht="13.5">
      <c r="A1" t="s">
        <v>0</v>
      </c>
    </row>
    <row r="2" spans="1:10" ht="13.5">
      <c r="A2" s="82" t="s">
        <v>47</v>
      </c>
      <c r="B2" s="83"/>
      <c r="C2" s="83"/>
      <c r="D2" s="83"/>
      <c r="E2" s="83"/>
      <c r="F2" s="83"/>
      <c r="G2" s="83"/>
      <c r="H2" s="83"/>
      <c r="I2" s="83"/>
      <c r="J2" s="83"/>
    </row>
    <row r="3" spans="1:10" ht="13.5">
      <c r="A3" s="83"/>
      <c r="B3" s="83"/>
      <c r="C3" s="83"/>
      <c r="D3" s="83"/>
      <c r="E3" s="83"/>
      <c r="F3" s="83"/>
      <c r="G3" s="83"/>
      <c r="H3" s="83"/>
      <c r="I3" s="83"/>
      <c r="J3" s="83"/>
    </row>
    <row r="4" spans="1:10" ht="13.5">
      <c r="A4" s="83"/>
      <c r="B4" s="83"/>
      <c r="C4" s="83"/>
      <c r="D4" s="83"/>
      <c r="E4" s="83"/>
      <c r="F4" s="83"/>
      <c r="G4" s="83"/>
      <c r="H4" s="83"/>
      <c r="I4" s="83"/>
      <c r="J4" s="83"/>
    </row>
    <row r="5" spans="1:10" ht="13.5">
      <c r="A5" s="83"/>
      <c r="B5" s="83"/>
      <c r="C5" s="83"/>
      <c r="D5" s="83"/>
      <c r="E5" s="83"/>
      <c r="F5" s="83"/>
      <c r="G5" s="83"/>
      <c r="H5" s="83"/>
      <c r="I5" s="83"/>
      <c r="J5" s="83"/>
    </row>
    <row r="6" spans="1:10" ht="13.5">
      <c r="A6" s="83"/>
      <c r="B6" s="83"/>
      <c r="C6" s="83"/>
      <c r="D6" s="83"/>
      <c r="E6" s="83"/>
      <c r="F6" s="83"/>
      <c r="G6" s="83"/>
      <c r="H6" s="83"/>
      <c r="I6" s="83"/>
      <c r="J6" s="83"/>
    </row>
    <row r="7" spans="1:10" ht="13.5">
      <c r="A7" s="83"/>
      <c r="B7" s="83"/>
      <c r="C7" s="83"/>
      <c r="D7" s="83"/>
      <c r="E7" s="83"/>
      <c r="F7" s="83"/>
      <c r="G7" s="83"/>
      <c r="H7" s="83"/>
      <c r="I7" s="83"/>
      <c r="J7" s="83"/>
    </row>
    <row r="8" spans="1:10" ht="13.5">
      <c r="A8" s="83"/>
      <c r="B8" s="83"/>
      <c r="C8" s="83"/>
      <c r="D8" s="83"/>
      <c r="E8" s="83"/>
      <c r="F8" s="83"/>
      <c r="G8" s="83"/>
      <c r="H8" s="83"/>
      <c r="I8" s="83"/>
      <c r="J8" s="83"/>
    </row>
    <row r="9" spans="1:10" ht="13.5">
      <c r="A9" s="83"/>
      <c r="B9" s="83"/>
      <c r="C9" s="83"/>
      <c r="D9" s="83"/>
      <c r="E9" s="83"/>
      <c r="F9" s="83"/>
      <c r="G9" s="83"/>
      <c r="H9" s="83"/>
      <c r="I9" s="83"/>
      <c r="J9" s="83"/>
    </row>
    <row r="11" ht="13.5">
      <c r="A11" t="s">
        <v>1</v>
      </c>
    </row>
    <row r="12" spans="1:10" ht="13.5">
      <c r="A12" s="84" t="s">
        <v>49</v>
      </c>
      <c r="B12" s="85"/>
      <c r="C12" s="85"/>
      <c r="D12" s="85"/>
      <c r="E12" s="85"/>
      <c r="F12" s="85"/>
      <c r="G12" s="85"/>
      <c r="H12" s="85"/>
      <c r="I12" s="85"/>
      <c r="J12" s="85"/>
    </row>
    <row r="13" spans="1:10" ht="13.5">
      <c r="A13" s="85"/>
      <c r="B13" s="85"/>
      <c r="C13" s="85"/>
      <c r="D13" s="85"/>
      <c r="E13" s="85"/>
      <c r="F13" s="85"/>
      <c r="G13" s="85"/>
      <c r="H13" s="85"/>
      <c r="I13" s="85"/>
      <c r="J13" s="85"/>
    </row>
    <row r="14" spans="1:10" ht="13.5">
      <c r="A14" s="85"/>
      <c r="B14" s="85"/>
      <c r="C14" s="85"/>
      <c r="D14" s="85"/>
      <c r="E14" s="85"/>
      <c r="F14" s="85"/>
      <c r="G14" s="85"/>
      <c r="H14" s="85"/>
      <c r="I14" s="85"/>
      <c r="J14" s="85"/>
    </row>
    <row r="15" spans="1:10" ht="13.5">
      <c r="A15" s="85"/>
      <c r="B15" s="85"/>
      <c r="C15" s="85"/>
      <c r="D15" s="85"/>
      <c r="E15" s="85"/>
      <c r="F15" s="85"/>
      <c r="G15" s="85"/>
      <c r="H15" s="85"/>
      <c r="I15" s="85"/>
      <c r="J15" s="85"/>
    </row>
    <row r="16" spans="1:10" ht="13.5">
      <c r="A16" s="85"/>
      <c r="B16" s="85"/>
      <c r="C16" s="85"/>
      <c r="D16" s="85"/>
      <c r="E16" s="85"/>
      <c r="F16" s="85"/>
      <c r="G16" s="85"/>
      <c r="H16" s="85"/>
      <c r="I16" s="85"/>
      <c r="J16" s="85"/>
    </row>
    <row r="17" spans="1:10" ht="13.5">
      <c r="A17" s="85"/>
      <c r="B17" s="85"/>
      <c r="C17" s="85"/>
      <c r="D17" s="85"/>
      <c r="E17" s="85"/>
      <c r="F17" s="85"/>
      <c r="G17" s="85"/>
      <c r="H17" s="85"/>
      <c r="I17" s="85"/>
      <c r="J17" s="85"/>
    </row>
    <row r="18" spans="1:10" ht="13.5">
      <c r="A18" s="85"/>
      <c r="B18" s="85"/>
      <c r="C18" s="85"/>
      <c r="D18" s="85"/>
      <c r="E18" s="85"/>
      <c r="F18" s="85"/>
      <c r="G18" s="85"/>
      <c r="H18" s="85"/>
      <c r="I18" s="85"/>
      <c r="J18" s="85"/>
    </row>
    <row r="19" spans="1:10" ht="13.5">
      <c r="A19" s="85"/>
      <c r="B19" s="85"/>
      <c r="C19" s="85"/>
      <c r="D19" s="85"/>
      <c r="E19" s="85"/>
      <c r="F19" s="85"/>
      <c r="G19" s="85"/>
      <c r="H19" s="85"/>
      <c r="I19" s="85"/>
      <c r="J19" s="85"/>
    </row>
    <row r="21" ht="13.5">
      <c r="A21" t="s">
        <v>2</v>
      </c>
    </row>
    <row r="22" spans="1:10" ht="13.5">
      <c r="A22" s="86" t="s">
        <v>48</v>
      </c>
      <c r="B22" s="86"/>
      <c r="C22" s="86"/>
      <c r="D22" s="86"/>
      <c r="E22" s="86"/>
      <c r="F22" s="86"/>
      <c r="G22" s="86"/>
      <c r="H22" s="86"/>
      <c r="I22" s="86"/>
      <c r="J22" s="86"/>
    </row>
    <row r="23" spans="1:10" ht="13.5">
      <c r="A23" s="86"/>
      <c r="B23" s="86"/>
      <c r="C23" s="86"/>
      <c r="D23" s="86"/>
      <c r="E23" s="86"/>
      <c r="F23" s="86"/>
      <c r="G23" s="86"/>
      <c r="H23" s="86"/>
      <c r="I23" s="86"/>
      <c r="J23" s="86"/>
    </row>
    <row r="24" spans="1:10" ht="13.5">
      <c r="A24" s="86"/>
      <c r="B24" s="86"/>
      <c r="C24" s="86"/>
      <c r="D24" s="86"/>
      <c r="E24" s="86"/>
      <c r="F24" s="86"/>
      <c r="G24" s="86"/>
      <c r="H24" s="86"/>
      <c r="I24" s="86"/>
      <c r="J24" s="86"/>
    </row>
    <row r="25" spans="1:10" ht="13.5">
      <c r="A25" s="86"/>
      <c r="B25" s="86"/>
      <c r="C25" s="86"/>
      <c r="D25" s="86"/>
      <c r="E25" s="86"/>
      <c r="F25" s="86"/>
      <c r="G25" s="86"/>
      <c r="H25" s="86"/>
      <c r="I25" s="86"/>
      <c r="J25" s="86"/>
    </row>
    <row r="26" spans="1:10" ht="13.5">
      <c r="A26" s="86"/>
      <c r="B26" s="86"/>
      <c r="C26" s="86"/>
      <c r="D26" s="86"/>
      <c r="E26" s="86"/>
      <c r="F26" s="86"/>
      <c r="G26" s="86"/>
      <c r="H26" s="86"/>
      <c r="I26" s="86"/>
      <c r="J26" s="86"/>
    </row>
    <row r="27" spans="1:10" ht="13.5">
      <c r="A27" s="86"/>
      <c r="B27" s="86"/>
      <c r="C27" s="86"/>
      <c r="D27" s="86"/>
      <c r="E27" s="86"/>
      <c r="F27" s="86"/>
      <c r="G27" s="86"/>
      <c r="H27" s="86"/>
      <c r="I27" s="86"/>
      <c r="J27" s="86"/>
    </row>
    <row r="28" spans="1:10" ht="13.5">
      <c r="A28" s="86"/>
      <c r="B28" s="86"/>
      <c r="C28" s="86"/>
      <c r="D28" s="86"/>
      <c r="E28" s="86"/>
      <c r="F28" s="86"/>
      <c r="G28" s="86"/>
      <c r="H28" s="86"/>
      <c r="I28" s="86"/>
      <c r="J28" s="86"/>
    </row>
    <row r="29" spans="1:10" ht="13.5">
      <c r="A29" s="86"/>
      <c r="B29" s="86"/>
      <c r="C29" s="86"/>
      <c r="D29" s="86"/>
      <c r="E29" s="86"/>
      <c r="F29" s="86"/>
      <c r="G29" s="86"/>
      <c r="H29" s="86"/>
      <c r="I29" s="86"/>
      <c r="J29" s="86"/>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G7" sqref="G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50</v>
      </c>
      <c r="D5" s="29">
        <v>47</v>
      </c>
      <c r="E5" s="33">
        <v>42537</v>
      </c>
      <c r="F5" s="29">
        <v>97</v>
      </c>
      <c r="G5" s="33">
        <v>42545</v>
      </c>
      <c r="H5" s="29">
        <v>100</v>
      </c>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J63" sqref="J63"/>
      <selection pane="bottomLeft" activeCell="J63" sqref="J63"/>
    </sheetView>
  </sheetViews>
  <sheetFormatPr defaultColWidth="9.00390625" defaultRowHeight="13.5"/>
  <cols>
    <col min="1" max="1" width="2.875" style="0" customWidth="1"/>
    <col min="2" max="18" width="6.625" style="0" customWidth="1"/>
    <col min="22" max="22" width="10.875" style="23" bestFit="1" customWidth="1"/>
  </cols>
  <sheetData>
    <row r="2" spans="2:20" ht="13.5">
      <c r="B2" s="75" t="s">
        <v>5</v>
      </c>
      <c r="C2" s="75"/>
      <c r="D2" s="78"/>
      <c r="E2" s="78"/>
      <c r="F2" s="75" t="s">
        <v>6</v>
      </c>
      <c r="G2" s="75"/>
      <c r="H2" s="78" t="s">
        <v>36</v>
      </c>
      <c r="I2" s="78"/>
      <c r="J2" s="75" t="s">
        <v>7</v>
      </c>
      <c r="K2" s="75"/>
      <c r="L2" s="72">
        <f>C9</f>
        <v>1000000</v>
      </c>
      <c r="M2" s="78"/>
      <c r="N2" s="75" t="s">
        <v>8</v>
      </c>
      <c r="O2" s="75"/>
      <c r="P2" s="72" t="e">
        <f>C108+R108</f>
        <v>#VALUE!</v>
      </c>
      <c r="Q2" s="78"/>
      <c r="R2" s="1"/>
      <c r="S2" s="1"/>
      <c r="T2" s="1"/>
    </row>
    <row r="3" spans="2:19" ht="57" customHeight="1">
      <c r="B3" s="75" t="s">
        <v>9</v>
      </c>
      <c r="C3" s="75"/>
      <c r="D3" s="80" t="s">
        <v>38</v>
      </c>
      <c r="E3" s="80"/>
      <c r="F3" s="80"/>
      <c r="G3" s="80"/>
      <c r="H3" s="80"/>
      <c r="I3" s="80"/>
      <c r="J3" s="75" t="s">
        <v>10</v>
      </c>
      <c r="K3" s="75"/>
      <c r="L3" s="80" t="s">
        <v>35</v>
      </c>
      <c r="M3" s="81"/>
      <c r="N3" s="81"/>
      <c r="O3" s="81"/>
      <c r="P3" s="81"/>
      <c r="Q3" s="81"/>
      <c r="R3" s="1"/>
      <c r="S3" s="1"/>
    </row>
    <row r="4" spans="2:20" ht="13.5">
      <c r="B4" s="75" t="s">
        <v>11</v>
      </c>
      <c r="C4" s="75"/>
      <c r="D4" s="73">
        <f>SUM($R$9:$S$993)</f>
        <v>153684.21052631587</v>
      </c>
      <c r="E4" s="73"/>
      <c r="F4" s="75" t="s">
        <v>12</v>
      </c>
      <c r="G4" s="75"/>
      <c r="H4" s="79">
        <f>SUM($T$9:$U$108)</f>
        <v>292.00000000000017</v>
      </c>
      <c r="I4" s="78"/>
      <c r="J4" s="71" t="s">
        <v>13</v>
      </c>
      <c r="K4" s="71"/>
      <c r="L4" s="72">
        <f>MAX($C$9:$D$990)-C9</f>
        <v>153684.21052631596</v>
      </c>
      <c r="M4" s="72"/>
      <c r="N4" s="71" t="s">
        <v>14</v>
      </c>
      <c r="O4" s="71"/>
      <c r="P4" s="73">
        <f>MIN($C$9:$D$990)-C9</f>
        <v>0</v>
      </c>
      <c r="Q4" s="73"/>
      <c r="R4" s="1"/>
      <c r="S4" s="1"/>
      <c r="T4" s="1"/>
    </row>
    <row r="5" spans="2:20" ht="13.5">
      <c r="B5" s="22" t="s">
        <v>15</v>
      </c>
      <c r="C5" s="2">
        <f>COUNTIF($R$9:$R$990,"&gt;0")</f>
        <v>1</v>
      </c>
      <c r="D5" s="21" t="s">
        <v>16</v>
      </c>
      <c r="E5" s="16">
        <f>COUNTIF($R$9:$R$990,"&lt;0")</f>
        <v>0</v>
      </c>
      <c r="F5" s="21" t="s">
        <v>17</v>
      </c>
      <c r="G5" s="2">
        <f>COUNTIF($R$9:$R$990,"=0")</f>
        <v>0</v>
      </c>
      <c r="H5" s="21" t="s">
        <v>18</v>
      </c>
      <c r="I5" s="3">
        <f>C5/SUM(C5,E5,G5)</f>
        <v>1</v>
      </c>
      <c r="J5" s="74" t="s">
        <v>19</v>
      </c>
      <c r="K5" s="75"/>
      <c r="L5" s="76"/>
      <c r="M5" s="77"/>
      <c r="N5" s="18" t="s">
        <v>20</v>
      </c>
      <c r="O5" s="9"/>
      <c r="P5" s="76"/>
      <c r="Q5" s="77"/>
      <c r="R5" s="1"/>
      <c r="S5" s="1"/>
      <c r="T5" s="1"/>
    </row>
    <row r="6" spans="2:20" ht="13.5">
      <c r="B6" s="11"/>
      <c r="C6" s="14"/>
      <c r="D6" s="15"/>
      <c r="E6" s="12"/>
      <c r="F6" s="11"/>
      <c r="G6" s="12"/>
      <c r="H6" s="11"/>
      <c r="I6" s="17"/>
      <c r="J6" s="11"/>
      <c r="K6" s="11"/>
      <c r="L6" s="12"/>
      <c r="M6" s="12"/>
      <c r="N6" s="13"/>
      <c r="O6" s="13"/>
      <c r="P6" s="10"/>
      <c r="Q6" s="7"/>
      <c r="R6" s="1"/>
      <c r="S6" s="1"/>
      <c r="T6" s="1"/>
    </row>
    <row r="7" spans="2:21" ht="13.5">
      <c r="B7" s="58" t="s">
        <v>21</v>
      </c>
      <c r="C7" s="60" t="s">
        <v>22</v>
      </c>
      <c r="D7" s="61"/>
      <c r="E7" s="64" t="s">
        <v>23</v>
      </c>
      <c r="F7" s="65"/>
      <c r="G7" s="65"/>
      <c r="H7" s="65"/>
      <c r="I7" s="53"/>
      <c r="J7" s="66" t="s">
        <v>24</v>
      </c>
      <c r="K7" s="67"/>
      <c r="L7" s="55"/>
      <c r="M7" s="68" t="s">
        <v>25</v>
      </c>
      <c r="N7" s="69" t="s">
        <v>26</v>
      </c>
      <c r="O7" s="70"/>
      <c r="P7" s="70"/>
      <c r="Q7" s="57"/>
      <c r="R7" s="51" t="s">
        <v>27</v>
      </c>
      <c r="S7" s="51"/>
      <c r="T7" s="51"/>
      <c r="U7" s="51"/>
    </row>
    <row r="8" spans="2:21" ht="13.5">
      <c r="B8" s="59"/>
      <c r="C8" s="62"/>
      <c r="D8" s="63"/>
      <c r="E8" s="19" t="s">
        <v>28</v>
      </c>
      <c r="F8" s="19" t="s">
        <v>29</v>
      </c>
      <c r="G8" s="19" t="s">
        <v>30</v>
      </c>
      <c r="H8" s="52" t="s">
        <v>31</v>
      </c>
      <c r="I8" s="53"/>
      <c r="J8" s="4" t="s">
        <v>32</v>
      </c>
      <c r="K8" s="54" t="s">
        <v>33</v>
      </c>
      <c r="L8" s="55"/>
      <c r="M8" s="68"/>
      <c r="N8" s="5" t="s">
        <v>28</v>
      </c>
      <c r="O8" s="5" t="s">
        <v>29</v>
      </c>
      <c r="P8" s="56" t="s">
        <v>31</v>
      </c>
      <c r="Q8" s="57"/>
      <c r="R8" s="51" t="s">
        <v>34</v>
      </c>
      <c r="S8" s="51"/>
      <c r="T8" s="51" t="s">
        <v>32</v>
      </c>
      <c r="U8" s="51"/>
    </row>
    <row r="9" spans="2:21" ht="13.5">
      <c r="B9" s="20">
        <v>1</v>
      </c>
      <c r="C9" s="46">
        <v>1000000</v>
      </c>
      <c r="D9" s="46"/>
      <c r="E9" s="20">
        <v>2001</v>
      </c>
      <c r="F9" s="8">
        <v>42111</v>
      </c>
      <c r="G9" s="20" t="s">
        <v>4</v>
      </c>
      <c r="H9" s="47">
        <v>105.33</v>
      </c>
      <c r="I9" s="47"/>
      <c r="J9" s="20">
        <v>57</v>
      </c>
      <c r="K9" s="46">
        <f aca="true" t="shared" si="0" ref="K9:K72">IF(F9="","",C9*0.03)</f>
        <v>30000</v>
      </c>
      <c r="L9" s="46"/>
      <c r="M9" s="6">
        <f>IF(J9="","",(K9/J9)/1000)</f>
        <v>0.5263157894736842</v>
      </c>
      <c r="N9" s="20">
        <v>2001</v>
      </c>
      <c r="O9" s="8">
        <v>42111</v>
      </c>
      <c r="P9" s="47">
        <v>108.25</v>
      </c>
      <c r="Q9" s="47"/>
      <c r="R9" s="48">
        <f>IF(O9="","",(IF(G9="売",H9-P9,P9-H9))*M9*100000)</f>
        <v>153684.21052631587</v>
      </c>
      <c r="S9" s="48"/>
      <c r="T9" s="49">
        <f>IF(O9="","",IF(R9&lt;0,J9*(-1),IF(G9="買",(P9-H9)*100,(H9-P9)*100)))</f>
        <v>292.00000000000017</v>
      </c>
      <c r="U9" s="49"/>
    </row>
    <row r="10" spans="2:21" ht="13.5">
      <c r="B10" s="20">
        <v>2</v>
      </c>
      <c r="C10" s="46">
        <f aca="true" t="shared" si="1" ref="C10:C73">IF(R9="","",C9+R9)</f>
        <v>1153684.210526316</v>
      </c>
      <c r="D10" s="46"/>
      <c r="E10" s="20"/>
      <c r="F10" s="8"/>
      <c r="G10" s="20" t="s">
        <v>4</v>
      </c>
      <c r="H10" s="47"/>
      <c r="I10" s="47"/>
      <c r="J10" s="20"/>
      <c r="K10" s="46">
        <f t="shared" si="0"/>
      </c>
      <c r="L10" s="46"/>
      <c r="M10" s="6">
        <f aca="true" t="shared" si="2" ref="M10:M73">IF(J10="","",(K10/J10)/1000)</f>
      </c>
      <c r="N10" s="20"/>
      <c r="O10" s="8"/>
      <c r="P10" s="47"/>
      <c r="Q10" s="47"/>
      <c r="R10" s="48">
        <f aca="true" t="shared" si="3" ref="R10:R73">IF(O10="","",(IF(G10="売",H10-P10,P10-H10))*M10*100000)</f>
      </c>
      <c r="S10" s="48"/>
      <c r="T10" s="49">
        <f aca="true" t="shared" si="4" ref="T10:T73">IF(O10="","",IF(R10&lt;0,J10*(-1),IF(G10="買",(P10-H10)*100,(H10-P10)*100)))</f>
      </c>
      <c r="U10" s="49"/>
    </row>
    <row r="11" spans="2:21" ht="13.5">
      <c r="B11" s="20">
        <v>3</v>
      </c>
      <c r="C11" s="46">
        <f t="shared" si="1"/>
      </c>
      <c r="D11" s="46"/>
      <c r="E11" s="20"/>
      <c r="F11" s="8"/>
      <c r="G11" s="20" t="s">
        <v>4</v>
      </c>
      <c r="H11" s="47"/>
      <c r="I11" s="47"/>
      <c r="J11" s="20"/>
      <c r="K11" s="46">
        <f t="shared" si="0"/>
      </c>
      <c r="L11" s="46"/>
      <c r="M11" s="6">
        <f t="shared" si="2"/>
      </c>
      <c r="N11" s="20"/>
      <c r="O11" s="8"/>
      <c r="P11" s="47"/>
      <c r="Q11" s="47"/>
      <c r="R11" s="48">
        <f t="shared" si="3"/>
      </c>
      <c r="S11" s="48"/>
      <c r="T11" s="49">
        <f t="shared" si="4"/>
      </c>
      <c r="U11" s="49"/>
    </row>
    <row r="12" spans="2:21" ht="13.5">
      <c r="B12" s="20">
        <v>4</v>
      </c>
      <c r="C12" s="46">
        <f t="shared" si="1"/>
      </c>
      <c r="D12" s="46"/>
      <c r="E12" s="20"/>
      <c r="F12" s="8"/>
      <c r="G12" s="20" t="s">
        <v>3</v>
      </c>
      <c r="H12" s="47"/>
      <c r="I12" s="47"/>
      <c r="J12" s="20"/>
      <c r="K12" s="46">
        <f t="shared" si="0"/>
      </c>
      <c r="L12" s="46"/>
      <c r="M12" s="6">
        <f t="shared" si="2"/>
      </c>
      <c r="N12" s="20"/>
      <c r="O12" s="8"/>
      <c r="P12" s="47"/>
      <c r="Q12" s="47"/>
      <c r="R12" s="48">
        <f t="shared" si="3"/>
      </c>
      <c r="S12" s="48"/>
      <c r="T12" s="49">
        <f t="shared" si="4"/>
      </c>
      <c r="U12" s="49"/>
    </row>
    <row r="13" spans="2:21" ht="13.5">
      <c r="B13" s="20">
        <v>5</v>
      </c>
      <c r="C13" s="46">
        <f t="shared" si="1"/>
      </c>
      <c r="D13" s="46"/>
      <c r="E13" s="20"/>
      <c r="F13" s="8"/>
      <c r="G13" s="20" t="s">
        <v>3</v>
      </c>
      <c r="H13" s="47"/>
      <c r="I13" s="47"/>
      <c r="J13" s="20"/>
      <c r="K13" s="46">
        <f t="shared" si="0"/>
      </c>
      <c r="L13" s="46"/>
      <c r="M13" s="6">
        <f t="shared" si="2"/>
      </c>
      <c r="N13" s="20"/>
      <c r="O13" s="8"/>
      <c r="P13" s="47"/>
      <c r="Q13" s="47"/>
      <c r="R13" s="48">
        <f t="shared" si="3"/>
      </c>
      <c r="S13" s="48"/>
      <c r="T13" s="49">
        <f t="shared" si="4"/>
      </c>
      <c r="U13" s="49"/>
    </row>
    <row r="14" spans="2:21" ht="13.5">
      <c r="B14" s="20">
        <v>6</v>
      </c>
      <c r="C14" s="46">
        <f t="shared" si="1"/>
      </c>
      <c r="D14" s="46"/>
      <c r="E14" s="20"/>
      <c r="F14" s="8"/>
      <c r="G14" s="20" t="s">
        <v>4</v>
      </c>
      <c r="H14" s="47"/>
      <c r="I14" s="47"/>
      <c r="J14" s="20"/>
      <c r="K14" s="46">
        <f t="shared" si="0"/>
      </c>
      <c r="L14" s="46"/>
      <c r="M14" s="6">
        <f t="shared" si="2"/>
      </c>
      <c r="N14" s="20"/>
      <c r="O14" s="8"/>
      <c r="P14" s="47"/>
      <c r="Q14" s="47"/>
      <c r="R14" s="48">
        <f t="shared" si="3"/>
      </c>
      <c r="S14" s="48"/>
      <c r="T14" s="49">
        <f t="shared" si="4"/>
      </c>
      <c r="U14" s="49"/>
    </row>
    <row r="15" spans="2:21" ht="13.5">
      <c r="B15" s="20">
        <v>7</v>
      </c>
      <c r="C15" s="46">
        <f t="shared" si="1"/>
      </c>
      <c r="D15" s="46"/>
      <c r="E15" s="20"/>
      <c r="F15" s="8"/>
      <c r="G15" s="20" t="s">
        <v>4</v>
      </c>
      <c r="H15" s="47"/>
      <c r="I15" s="47"/>
      <c r="J15" s="20"/>
      <c r="K15" s="46">
        <f t="shared" si="0"/>
      </c>
      <c r="L15" s="46"/>
      <c r="M15" s="6">
        <f t="shared" si="2"/>
      </c>
      <c r="N15" s="20"/>
      <c r="O15" s="8"/>
      <c r="P15" s="47"/>
      <c r="Q15" s="47"/>
      <c r="R15" s="48">
        <f t="shared" si="3"/>
      </c>
      <c r="S15" s="48"/>
      <c r="T15" s="49">
        <f t="shared" si="4"/>
      </c>
      <c r="U15" s="49"/>
    </row>
    <row r="16" spans="2:21" ht="13.5">
      <c r="B16" s="20">
        <v>8</v>
      </c>
      <c r="C16" s="46">
        <f t="shared" si="1"/>
      </c>
      <c r="D16" s="46"/>
      <c r="E16" s="20"/>
      <c r="F16" s="8"/>
      <c r="G16" s="20" t="s">
        <v>4</v>
      </c>
      <c r="H16" s="47"/>
      <c r="I16" s="47"/>
      <c r="J16" s="20"/>
      <c r="K16" s="46">
        <f t="shared" si="0"/>
      </c>
      <c r="L16" s="46"/>
      <c r="M16" s="6">
        <f t="shared" si="2"/>
      </c>
      <c r="N16" s="20"/>
      <c r="O16" s="8"/>
      <c r="P16" s="47"/>
      <c r="Q16" s="47"/>
      <c r="R16" s="48">
        <f t="shared" si="3"/>
      </c>
      <c r="S16" s="48"/>
      <c r="T16" s="49">
        <f t="shared" si="4"/>
      </c>
      <c r="U16" s="49"/>
    </row>
    <row r="17" spans="2:21" ht="13.5">
      <c r="B17" s="20">
        <v>9</v>
      </c>
      <c r="C17" s="46">
        <f t="shared" si="1"/>
      </c>
      <c r="D17" s="46"/>
      <c r="E17" s="20"/>
      <c r="F17" s="8"/>
      <c r="G17" s="20" t="s">
        <v>4</v>
      </c>
      <c r="H17" s="47"/>
      <c r="I17" s="47"/>
      <c r="J17" s="20"/>
      <c r="K17" s="46">
        <f t="shared" si="0"/>
      </c>
      <c r="L17" s="46"/>
      <c r="M17" s="6">
        <f t="shared" si="2"/>
      </c>
      <c r="N17" s="20"/>
      <c r="O17" s="8"/>
      <c r="P17" s="47"/>
      <c r="Q17" s="47"/>
      <c r="R17" s="48">
        <f t="shared" si="3"/>
      </c>
      <c r="S17" s="48"/>
      <c r="T17" s="49">
        <f t="shared" si="4"/>
      </c>
      <c r="U17" s="49"/>
    </row>
    <row r="18" spans="2:21" ht="13.5">
      <c r="B18" s="20">
        <v>10</v>
      </c>
      <c r="C18" s="46">
        <f t="shared" si="1"/>
      </c>
      <c r="D18" s="46"/>
      <c r="E18" s="20"/>
      <c r="F18" s="8"/>
      <c r="G18" s="20" t="s">
        <v>4</v>
      </c>
      <c r="H18" s="47"/>
      <c r="I18" s="47"/>
      <c r="J18" s="20"/>
      <c r="K18" s="46">
        <f t="shared" si="0"/>
      </c>
      <c r="L18" s="46"/>
      <c r="M18" s="6">
        <f t="shared" si="2"/>
      </c>
      <c r="N18" s="20"/>
      <c r="O18" s="8"/>
      <c r="P18" s="47"/>
      <c r="Q18" s="47"/>
      <c r="R18" s="48">
        <f t="shared" si="3"/>
      </c>
      <c r="S18" s="48"/>
      <c r="T18" s="49">
        <f t="shared" si="4"/>
      </c>
      <c r="U18" s="49"/>
    </row>
    <row r="19" spans="2:21" ht="13.5">
      <c r="B19" s="20">
        <v>11</v>
      </c>
      <c r="C19" s="46">
        <f t="shared" si="1"/>
      </c>
      <c r="D19" s="46"/>
      <c r="E19" s="20"/>
      <c r="F19" s="8"/>
      <c r="G19" s="20" t="s">
        <v>4</v>
      </c>
      <c r="H19" s="47"/>
      <c r="I19" s="47"/>
      <c r="J19" s="20"/>
      <c r="K19" s="46">
        <f t="shared" si="0"/>
      </c>
      <c r="L19" s="46"/>
      <c r="M19" s="6">
        <f t="shared" si="2"/>
      </c>
      <c r="N19" s="20"/>
      <c r="O19" s="8"/>
      <c r="P19" s="47"/>
      <c r="Q19" s="47"/>
      <c r="R19" s="48">
        <f t="shared" si="3"/>
      </c>
      <c r="S19" s="48"/>
      <c r="T19" s="49">
        <f t="shared" si="4"/>
      </c>
      <c r="U19" s="49"/>
    </row>
    <row r="20" spans="2:21" ht="13.5">
      <c r="B20" s="20">
        <v>12</v>
      </c>
      <c r="C20" s="46">
        <f t="shared" si="1"/>
      </c>
      <c r="D20" s="46"/>
      <c r="E20" s="20"/>
      <c r="F20" s="8"/>
      <c r="G20" s="20" t="s">
        <v>4</v>
      </c>
      <c r="H20" s="47"/>
      <c r="I20" s="47"/>
      <c r="J20" s="20"/>
      <c r="K20" s="46">
        <f t="shared" si="0"/>
      </c>
      <c r="L20" s="46"/>
      <c r="M20" s="6">
        <f t="shared" si="2"/>
      </c>
      <c r="N20" s="20"/>
      <c r="O20" s="8"/>
      <c r="P20" s="47"/>
      <c r="Q20" s="47"/>
      <c r="R20" s="48">
        <f t="shared" si="3"/>
      </c>
      <c r="S20" s="48"/>
      <c r="T20" s="49">
        <f t="shared" si="4"/>
      </c>
      <c r="U20" s="49"/>
    </row>
    <row r="21" spans="2:21" ht="13.5">
      <c r="B21" s="20">
        <v>13</v>
      </c>
      <c r="C21" s="46">
        <f t="shared" si="1"/>
      </c>
      <c r="D21" s="46"/>
      <c r="E21" s="20"/>
      <c r="F21" s="8"/>
      <c r="G21" s="20" t="s">
        <v>4</v>
      </c>
      <c r="H21" s="47"/>
      <c r="I21" s="47"/>
      <c r="J21" s="20"/>
      <c r="K21" s="46">
        <f t="shared" si="0"/>
      </c>
      <c r="L21" s="46"/>
      <c r="M21" s="6">
        <f t="shared" si="2"/>
      </c>
      <c r="N21" s="20"/>
      <c r="O21" s="8"/>
      <c r="P21" s="47"/>
      <c r="Q21" s="47"/>
      <c r="R21" s="48">
        <f t="shared" si="3"/>
      </c>
      <c r="S21" s="48"/>
      <c r="T21" s="49">
        <f t="shared" si="4"/>
      </c>
      <c r="U21" s="49"/>
    </row>
    <row r="22" spans="2:21" ht="13.5">
      <c r="B22" s="20">
        <v>14</v>
      </c>
      <c r="C22" s="46">
        <f t="shared" si="1"/>
      </c>
      <c r="D22" s="46"/>
      <c r="E22" s="20"/>
      <c r="F22" s="8"/>
      <c r="G22" s="20" t="s">
        <v>3</v>
      </c>
      <c r="H22" s="47"/>
      <c r="I22" s="47"/>
      <c r="J22" s="20"/>
      <c r="K22" s="46">
        <f t="shared" si="0"/>
      </c>
      <c r="L22" s="46"/>
      <c r="M22" s="6">
        <f t="shared" si="2"/>
      </c>
      <c r="N22" s="20"/>
      <c r="O22" s="8"/>
      <c r="P22" s="47"/>
      <c r="Q22" s="47"/>
      <c r="R22" s="48">
        <f t="shared" si="3"/>
      </c>
      <c r="S22" s="48"/>
      <c r="T22" s="49">
        <f t="shared" si="4"/>
      </c>
      <c r="U22" s="49"/>
    </row>
    <row r="23" spans="2:21" ht="13.5">
      <c r="B23" s="20">
        <v>15</v>
      </c>
      <c r="C23" s="46">
        <f t="shared" si="1"/>
      </c>
      <c r="D23" s="46"/>
      <c r="E23" s="20"/>
      <c r="F23" s="8"/>
      <c r="G23" s="20" t="s">
        <v>4</v>
      </c>
      <c r="H23" s="47"/>
      <c r="I23" s="47"/>
      <c r="J23" s="20"/>
      <c r="K23" s="46">
        <f t="shared" si="0"/>
      </c>
      <c r="L23" s="46"/>
      <c r="M23" s="6">
        <f t="shared" si="2"/>
      </c>
      <c r="N23" s="20"/>
      <c r="O23" s="8"/>
      <c r="P23" s="47"/>
      <c r="Q23" s="47"/>
      <c r="R23" s="48">
        <f t="shared" si="3"/>
      </c>
      <c r="S23" s="48"/>
      <c r="T23" s="49">
        <f t="shared" si="4"/>
      </c>
      <c r="U23" s="49"/>
    </row>
    <row r="24" spans="2:21" ht="13.5">
      <c r="B24" s="20">
        <v>16</v>
      </c>
      <c r="C24" s="46">
        <f t="shared" si="1"/>
      </c>
      <c r="D24" s="46"/>
      <c r="E24" s="20"/>
      <c r="F24" s="8"/>
      <c r="G24" s="20" t="s">
        <v>4</v>
      </c>
      <c r="H24" s="47"/>
      <c r="I24" s="47"/>
      <c r="J24" s="20"/>
      <c r="K24" s="46">
        <f t="shared" si="0"/>
      </c>
      <c r="L24" s="46"/>
      <c r="M24" s="6">
        <f t="shared" si="2"/>
      </c>
      <c r="N24" s="20"/>
      <c r="O24" s="8"/>
      <c r="P24" s="47"/>
      <c r="Q24" s="47"/>
      <c r="R24" s="48">
        <f t="shared" si="3"/>
      </c>
      <c r="S24" s="48"/>
      <c r="T24" s="49">
        <f t="shared" si="4"/>
      </c>
      <c r="U24" s="49"/>
    </row>
    <row r="25" spans="2:21" ht="13.5">
      <c r="B25" s="20">
        <v>17</v>
      </c>
      <c r="C25" s="46">
        <f t="shared" si="1"/>
      </c>
      <c r="D25" s="46"/>
      <c r="E25" s="20"/>
      <c r="F25" s="8"/>
      <c r="G25" s="20" t="s">
        <v>4</v>
      </c>
      <c r="H25" s="47"/>
      <c r="I25" s="47"/>
      <c r="J25" s="20"/>
      <c r="K25" s="46">
        <f t="shared" si="0"/>
      </c>
      <c r="L25" s="46"/>
      <c r="M25" s="6">
        <f t="shared" si="2"/>
      </c>
      <c r="N25" s="20"/>
      <c r="O25" s="8"/>
      <c r="P25" s="47"/>
      <c r="Q25" s="47"/>
      <c r="R25" s="48">
        <f t="shared" si="3"/>
      </c>
      <c r="S25" s="48"/>
      <c r="T25" s="49">
        <f t="shared" si="4"/>
      </c>
      <c r="U25" s="49"/>
    </row>
    <row r="26" spans="2:21" ht="13.5">
      <c r="B26" s="20">
        <v>18</v>
      </c>
      <c r="C26" s="46">
        <f t="shared" si="1"/>
      </c>
      <c r="D26" s="46"/>
      <c r="E26" s="20"/>
      <c r="F26" s="8"/>
      <c r="G26" s="20" t="s">
        <v>4</v>
      </c>
      <c r="H26" s="47"/>
      <c r="I26" s="47"/>
      <c r="J26" s="20"/>
      <c r="K26" s="46">
        <f t="shared" si="0"/>
      </c>
      <c r="L26" s="46"/>
      <c r="M26" s="6">
        <f t="shared" si="2"/>
      </c>
      <c r="N26" s="20"/>
      <c r="O26" s="8"/>
      <c r="P26" s="47"/>
      <c r="Q26" s="47"/>
      <c r="R26" s="48">
        <f t="shared" si="3"/>
      </c>
      <c r="S26" s="48"/>
      <c r="T26" s="49">
        <f t="shared" si="4"/>
      </c>
      <c r="U26" s="49"/>
    </row>
    <row r="27" spans="2:21" ht="13.5">
      <c r="B27" s="20">
        <v>19</v>
      </c>
      <c r="C27" s="46">
        <f t="shared" si="1"/>
      </c>
      <c r="D27" s="46"/>
      <c r="E27" s="20"/>
      <c r="F27" s="8"/>
      <c r="G27" s="20" t="s">
        <v>3</v>
      </c>
      <c r="H27" s="47"/>
      <c r="I27" s="47"/>
      <c r="J27" s="20"/>
      <c r="K27" s="46">
        <f t="shared" si="0"/>
      </c>
      <c r="L27" s="46"/>
      <c r="M27" s="6">
        <f t="shared" si="2"/>
      </c>
      <c r="N27" s="20"/>
      <c r="O27" s="8"/>
      <c r="P27" s="47"/>
      <c r="Q27" s="47"/>
      <c r="R27" s="48">
        <f t="shared" si="3"/>
      </c>
      <c r="S27" s="48"/>
      <c r="T27" s="49">
        <f t="shared" si="4"/>
      </c>
      <c r="U27" s="49"/>
    </row>
    <row r="28" spans="2:21" ht="13.5">
      <c r="B28" s="20">
        <v>20</v>
      </c>
      <c r="C28" s="46">
        <f t="shared" si="1"/>
      </c>
      <c r="D28" s="46"/>
      <c r="E28" s="20"/>
      <c r="F28" s="8"/>
      <c r="G28" s="20" t="s">
        <v>4</v>
      </c>
      <c r="H28" s="47"/>
      <c r="I28" s="47"/>
      <c r="J28" s="20"/>
      <c r="K28" s="46">
        <f t="shared" si="0"/>
      </c>
      <c r="L28" s="46"/>
      <c r="M28" s="6">
        <f t="shared" si="2"/>
      </c>
      <c r="N28" s="20"/>
      <c r="O28" s="8"/>
      <c r="P28" s="47"/>
      <c r="Q28" s="47"/>
      <c r="R28" s="48">
        <f t="shared" si="3"/>
      </c>
      <c r="S28" s="48"/>
      <c r="T28" s="49">
        <f t="shared" si="4"/>
      </c>
      <c r="U28" s="49"/>
    </row>
    <row r="29" spans="2:21" ht="13.5">
      <c r="B29" s="20">
        <v>21</v>
      </c>
      <c r="C29" s="46">
        <f t="shared" si="1"/>
      </c>
      <c r="D29" s="46"/>
      <c r="E29" s="20"/>
      <c r="F29" s="8"/>
      <c r="G29" s="20" t="s">
        <v>3</v>
      </c>
      <c r="H29" s="47"/>
      <c r="I29" s="47"/>
      <c r="J29" s="20"/>
      <c r="K29" s="46">
        <f t="shared" si="0"/>
      </c>
      <c r="L29" s="46"/>
      <c r="M29" s="6">
        <f t="shared" si="2"/>
      </c>
      <c r="N29" s="20"/>
      <c r="O29" s="8"/>
      <c r="P29" s="47"/>
      <c r="Q29" s="47"/>
      <c r="R29" s="48">
        <f t="shared" si="3"/>
      </c>
      <c r="S29" s="48"/>
      <c r="T29" s="49">
        <f t="shared" si="4"/>
      </c>
      <c r="U29" s="49"/>
    </row>
    <row r="30" spans="2:21" ht="13.5">
      <c r="B30" s="20">
        <v>22</v>
      </c>
      <c r="C30" s="46">
        <f t="shared" si="1"/>
      </c>
      <c r="D30" s="46"/>
      <c r="E30" s="20"/>
      <c r="F30" s="8"/>
      <c r="G30" s="20" t="s">
        <v>3</v>
      </c>
      <c r="H30" s="47"/>
      <c r="I30" s="47"/>
      <c r="J30" s="20"/>
      <c r="K30" s="46">
        <f t="shared" si="0"/>
      </c>
      <c r="L30" s="46"/>
      <c r="M30" s="6">
        <f t="shared" si="2"/>
      </c>
      <c r="N30" s="20"/>
      <c r="O30" s="8"/>
      <c r="P30" s="47"/>
      <c r="Q30" s="47"/>
      <c r="R30" s="48">
        <f t="shared" si="3"/>
      </c>
      <c r="S30" s="48"/>
      <c r="T30" s="49">
        <f t="shared" si="4"/>
      </c>
      <c r="U30" s="49"/>
    </row>
    <row r="31" spans="2:21" ht="13.5">
      <c r="B31" s="20">
        <v>23</v>
      </c>
      <c r="C31" s="46">
        <f t="shared" si="1"/>
      </c>
      <c r="D31" s="46"/>
      <c r="E31" s="20"/>
      <c r="F31" s="8"/>
      <c r="G31" s="20" t="s">
        <v>3</v>
      </c>
      <c r="H31" s="47"/>
      <c r="I31" s="47"/>
      <c r="J31" s="20"/>
      <c r="K31" s="46">
        <f t="shared" si="0"/>
      </c>
      <c r="L31" s="46"/>
      <c r="M31" s="6">
        <f t="shared" si="2"/>
      </c>
      <c r="N31" s="20"/>
      <c r="O31" s="8"/>
      <c r="P31" s="47"/>
      <c r="Q31" s="47"/>
      <c r="R31" s="48">
        <f t="shared" si="3"/>
      </c>
      <c r="S31" s="48"/>
      <c r="T31" s="49">
        <f t="shared" si="4"/>
      </c>
      <c r="U31" s="49"/>
    </row>
    <row r="32" spans="2:21" ht="13.5">
      <c r="B32" s="20">
        <v>24</v>
      </c>
      <c r="C32" s="46">
        <f t="shared" si="1"/>
      </c>
      <c r="D32" s="46"/>
      <c r="E32" s="20"/>
      <c r="F32" s="8"/>
      <c r="G32" s="20" t="s">
        <v>3</v>
      </c>
      <c r="H32" s="47"/>
      <c r="I32" s="47"/>
      <c r="J32" s="20"/>
      <c r="K32" s="46">
        <f t="shared" si="0"/>
      </c>
      <c r="L32" s="46"/>
      <c r="M32" s="6">
        <f t="shared" si="2"/>
      </c>
      <c r="N32" s="20"/>
      <c r="O32" s="8"/>
      <c r="P32" s="47"/>
      <c r="Q32" s="47"/>
      <c r="R32" s="48">
        <f t="shared" si="3"/>
      </c>
      <c r="S32" s="48"/>
      <c r="T32" s="49">
        <f t="shared" si="4"/>
      </c>
      <c r="U32" s="49"/>
    </row>
    <row r="33" spans="2:21" ht="13.5">
      <c r="B33" s="20">
        <v>25</v>
      </c>
      <c r="C33" s="46">
        <f t="shared" si="1"/>
      </c>
      <c r="D33" s="46"/>
      <c r="E33" s="20"/>
      <c r="F33" s="8"/>
      <c r="G33" s="20" t="s">
        <v>4</v>
      </c>
      <c r="H33" s="47"/>
      <c r="I33" s="47"/>
      <c r="J33" s="20"/>
      <c r="K33" s="46">
        <f t="shared" si="0"/>
      </c>
      <c r="L33" s="46"/>
      <c r="M33" s="6">
        <f t="shared" si="2"/>
      </c>
      <c r="N33" s="20"/>
      <c r="O33" s="8"/>
      <c r="P33" s="47"/>
      <c r="Q33" s="47"/>
      <c r="R33" s="48">
        <f t="shared" si="3"/>
      </c>
      <c r="S33" s="48"/>
      <c r="T33" s="49">
        <f t="shared" si="4"/>
      </c>
      <c r="U33" s="49"/>
    </row>
    <row r="34" spans="2:21" ht="13.5">
      <c r="B34" s="20">
        <v>26</v>
      </c>
      <c r="C34" s="46">
        <f t="shared" si="1"/>
      </c>
      <c r="D34" s="46"/>
      <c r="E34" s="20"/>
      <c r="F34" s="8"/>
      <c r="G34" s="20" t="s">
        <v>3</v>
      </c>
      <c r="H34" s="47"/>
      <c r="I34" s="47"/>
      <c r="J34" s="20"/>
      <c r="K34" s="46">
        <f t="shared" si="0"/>
      </c>
      <c r="L34" s="46"/>
      <c r="M34" s="6">
        <f t="shared" si="2"/>
      </c>
      <c r="N34" s="20"/>
      <c r="O34" s="8"/>
      <c r="P34" s="47"/>
      <c r="Q34" s="47"/>
      <c r="R34" s="48">
        <f t="shared" si="3"/>
      </c>
      <c r="S34" s="48"/>
      <c r="T34" s="49">
        <f t="shared" si="4"/>
      </c>
      <c r="U34" s="49"/>
    </row>
    <row r="35" spans="2:21" ht="13.5">
      <c r="B35" s="20">
        <v>27</v>
      </c>
      <c r="C35" s="46">
        <f t="shared" si="1"/>
      </c>
      <c r="D35" s="46"/>
      <c r="E35" s="20"/>
      <c r="F35" s="8"/>
      <c r="G35" s="20" t="s">
        <v>3</v>
      </c>
      <c r="H35" s="47"/>
      <c r="I35" s="47"/>
      <c r="J35" s="20"/>
      <c r="K35" s="46">
        <f t="shared" si="0"/>
      </c>
      <c r="L35" s="46"/>
      <c r="M35" s="6">
        <f t="shared" si="2"/>
      </c>
      <c r="N35" s="20"/>
      <c r="O35" s="8"/>
      <c r="P35" s="47"/>
      <c r="Q35" s="47"/>
      <c r="R35" s="48">
        <f t="shared" si="3"/>
      </c>
      <c r="S35" s="48"/>
      <c r="T35" s="49">
        <f t="shared" si="4"/>
      </c>
      <c r="U35" s="49"/>
    </row>
    <row r="36" spans="2:21" ht="13.5">
      <c r="B36" s="20">
        <v>28</v>
      </c>
      <c r="C36" s="46">
        <f t="shared" si="1"/>
      </c>
      <c r="D36" s="46"/>
      <c r="E36" s="20"/>
      <c r="F36" s="8"/>
      <c r="G36" s="20" t="s">
        <v>3</v>
      </c>
      <c r="H36" s="47"/>
      <c r="I36" s="47"/>
      <c r="J36" s="20"/>
      <c r="K36" s="46">
        <f t="shared" si="0"/>
      </c>
      <c r="L36" s="46"/>
      <c r="M36" s="6">
        <f t="shared" si="2"/>
      </c>
      <c r="N36" s="20"/>
      <c r="O36" s="8"/>
      <c r="P36" s="47"/>
      <c r="Q36" s="47"/>
      <c r="R36" s="48">
        <f t="shared" si="3"/>
      </c>
      <c r="S36" s="48"/>
      <c r="T36" s="49">
        <f t="shared" si="4"/>
      </c>
      <c r="U36" s="49"/>
    </row>
    <row r="37" spans="2:21" ht="13.5">
      <c r="B37" s="20">
        <v>29</v>
      </c>
      <c r="C37" s="46">
        <f t="shared" si="1"/>
      </c>
      <c r="D37" s="46"/>
      <c r="E37" s="20"/>
      <c r="F37" s="8"/>
      <c r="G37" s="20" t="s">
        <v>3</v>
      </c>
      <c r="H37" s="47"/>
      <c r="I37" s="47"/>
      <c r="J37" s="20"/>
      <c r="K37" s="46">
        <f t="shared" si="0"/>
      </c>
      <c r="L37" s="46"/>
      <c r="M37" s="6">
        <f t="shared" si="2"/>
      </c>
      <c r="N37" s="20"/>
      <c r="O37" s="8"/>
      <c r="P37" s="47"/>
      <c r="Q37" s="47"/>
      <c r="R37" s="48">
        <f t="shared" si="3"/>
      </c>
      <c r="S37" s="48"/>
      <c r="T37" s="49">
        <f t="shared" si="4"/>
      </c>
      <c r="U37" s="49"/>
    </row>
    <row r="38" spans="2:21" ht="13.5">
      <c r="B38" s="20">
        <v>30</v>
      </c>
      <c r="C38" s="46">
        <f t="shared" si="1"/>
      </c>
      <c r="D38" s="46"/>
      <c r="E38" s="20"/>
      <c r="F38" s="8"/>
      <c r="G38" s="20" t="s">
        <v>4</v>
      </c>
      <c r="H38" s="47"/>
      <c r="I38" s="47"/>
      <c r="J38" s="20"/>
      <c r="K38" s="46">
        <f t="shared" si="0"/>
      </c>
      <c r="L38" s="46"/>
      <c r="M38" s="6">
        <f t="shared" si="2"/>
      </c>
      <c r="N38" s="20"/>
      <c r="O38" s="8"/>
      <c r="P38" s="47"/>
      <c r="Q38" s="47"/>
      <c r="R38" s="48">
        <f t="shared" si="3"/>
      </c>
      <c r="S38" s="48"/>
      <c r="T38" s="49">
        <f t="shared" si="4"/>
      </c>
      <c r="U38" s="49"/>
    </row>
    <row r="39" spans="2:21" ht="13.5">
      <c r="B39" s="20">
        <v>31</v>
      </c>
      <c r="C39" s="46">
        <f t="shared" si="1"/>
      </c>
      <c r="D39" s="46"/>
      <c r="E39" s="20"/>
      <c r="F39" s="8"/>
      <c r="G39" s="20" t="s">
        <v>4</v>
      </c>
      <c r="H39" s="47"/>
      <c r="I39" s="47"/>
      <c r="J39" s="20"/>
      <c r="K39" s="46">
        <f t="shared" si="0"/>
      </c>
      <c r="L39" s="46"/>
      <c r="M39" s="6">
        <f t="shared" si="2"/>
      </c>
      <c r="N39" s="20"/>
      <c r="O39" s="8"/>
      <c r="P39" s="47"/>
      <c r="Q39" s="47"/>
      <c r="R39" s="48">
        <f t="shared" si="3"/>
      </c>
      <c r="S39" s="48"/>
      <c r="T39" s="49">
        <f t="shared" si="4"/>
      </c>
      <c r="U39" s="49"/>
    </row>
    <row r="40" spans="2:21" ht="13.5">
      <c r="B40" s="20">
        <v>32</v>
      </c>
      <c r="C40" s="46">
        <f t="shared" si="1"/>
      </c>
      <c r="D40" s="46"/>
      <c r="E40" s="20"/>
      <c r="F40" s="8"/>
      <c r="G40" s="20" t="s">
        <v>4</v>
      </c>
      <c r="H40" s="47"/>
      <c r="I40" s="47"/>
      <c r="J40" s="20"/>
      <c r="K40" s="46">
        <f t="shared" si="0"/>
      </c>
      <c r="L40" s="46"/>
      <c r="M40" s="6">
        <f t="shared" si="2"/>
      </c>
      <c r="N40" s="20"/>
      <c r="O40" s="8"/>
      <c r="P40" s="47"/>
      <c r="Q40" s="47"/>
      <c r="R40" s="48">
        <f t="shared" si="3"/>
      </c>
      <c r="S40" s="48"/>
      <c r="T40" s="49">
        <f t="shared" si="4"/>
      </c>
      <c r="U40" s="49"/>
    </row>
    <row r="41" spans="2:21" ht="13.5">
      <c r="B41" s="20">
        <v>33</v>
      </c>
      <c r="C41" s="46">
        <f t="shared" si="1"/>
      </c>
      <c r="D41" s="46"/>
      <c r="E41" s="20"/>
      <c r="F41" s="8"/>
      <c r="G41" s="20" t="s">
        <v>3</v>
      </c>
      <c r="H41" s="47"/>
      <c r="I41" s="47"/>
      <c r="J41" s="20"/>
      <c r="K41" s="46">
        <f t="shared" si="0"/>
      </c>
      <c r="L41" s="46"/>
      <c r="M41" s="6">
        <f t="shared" si="2"/>
      </c>
      <c r="N41" s="20"/>
      <c r="O41" s="8"/>
      <c r="P41" s="47"/>
      <c r="Q41" s="47"/>
      <c r="R41" s="48">
        <f t="shared" si="3"/>
      </c>
      <c r="S41" s="48"/>
      <c r="T41" s="49">
        <f t="shared" si="4"/>
      </c>
      <c r="U41" s="49"/>
    </row>
    <row r="42" spans="2:21" ht="13.5">
      <c r="B42" s="20">
        <v>34</v>
      </c>
      <c r="C42" s="46">
        <f t="shared" si="1"/>
      </c>
      <c r="D42" s="46"/>
      <c r="E42" s="20"/>
      <c r="F42" s="8"/>
      <c r="G42" s="20" t="s">
        <v>4</v>
      </c>
      <c r="H42" s="47"/>
      <c r="I42" s="47"/>
      <c r="J42" s="20"/>
      <c r="K42" s="46">
        <f t="shared" si="0"/>
      </c>
      <c r="L42" s="46"/>
      <c r="M42" s="6">
        <f t="shared" si="2"/>
      </c>
      <c r="N42" s="20"/>
      <c r="O42" s="8"/>
      <c r="P42" s="47"/>
      <c r="Q42" s="47"/>
      <c r="R42" s="48">
        <f t="shared" si="3"/>
      </c>
      <c r="S42" s="48"/>
      <c r="T42" s="49">
        <f t="shared" si="4"/>
      </c>
      <c r="U42" s="49"/>
    </row>
    <row r="43" spans="2:21" ht="13.5">
      <c r="B43" s="20">
        <v>35</v>
      </c>
      <c r="C43" s="46">
        <f t="shared" si="1"/>
      </c>
      <c r="D43" s="46"/>
      <c r="E43" s="20"/>
      <c r="F43" s="8"/>
      <c r="G43" s="20" t="s">
        <v>3</v>
      </c>
      <c r="H43" s="47"/>
      <c r="I43" s="47"/>
      <c r="J43" s="20"/>
      <c r="K43" s="46">
        <f t="shared" si="0"/>
      </c>
      <c r="L43" s="46"/>
      <c r="M43" s="6">
        <f t="shared" si="2"/>
      </c>
      <c r="N43" s="20"/>
      <c r="O43" s="8"/>
      <c r="P43" s="47"/>
      <c r="Q43" s="47"/>
      <c r="R43" s="48">
        <f t="shared" si="3"/>
      </c>
      <c r="S43" s="48"/>
      <c r="T43" s="49">
        <f t="shared" si="4"/>
      </c>
      <c r="U43" s="49"/>
    </row>
    <row r="44" spans="2:21" ht="13.5">
      <c r="B44" s="20">
        <v>36</v>
      </c>
      <c r="C44" s="46">
        <f t="shared" si="1"/>
      </c>
      <c r="D44" s="46"/>
      <c r="E44" s="20"/>
      <c r="F44" s="8"/>
      <c r="G44" s="20" t="s">
        <v>4</v>
      </c>
      <c r="H44" s="47"/>
      <c r="I44" s="47"/>
      <c r="J44" s="20"/>
      <c r="K44" s="46">
        <f t="shared" si="0"/>
      </c>
      <c r="L44" s="46"/>
      <c r="M44" s="6">
        <f t="shared" si="2"/>
      </c>
      <c r="N44" s="20"/>
      <c r="O44" s="8"/>
      <c r="P44" s="47"/>
      <c r="Q44" s="47"/>
      <c r="R44" s="48">
        <f t="shared" si="3"/>
      </c>
      <c r="S44" s="48"/>
      <c r="T44" s="49">
        <f t="shared" si="4"/>
      </c>
      <c r="U44" s="49"/>
    </row>
    <row r="45" spans="2:21" ht="13.5">
      <c r="B45" s="20">
        <v>37</v>
      </c>
      <c r="C45" s="46">
        <f t="shared" si="1"/>
      </c>
      <c r="D45" s="46"/>
      <c r="E45" s="20"/>
      <c r="F45" s="8"/>
      <c r="G45" s="20" t="s">
        <v>3</v>
      </c>
      <c r="H45" s="47"/>
      <c r="I45" s="47"/>
      <c r="J45" s="20"/>
      <c r="K45" s="46">
        <f t="shared" si="0"/>
      </c>
      <c r="L45" s="46"/>
      <c r="M45" s="6">
        <f t="shared" si="2"/>
      </c>
      <c r="N45" s="20"/>
      <c r="O45" s="8"/>
      <c r="P45" s="47"/>
      <c r="Q45" s="47"/>
      <c r="R45" s="48">
        <f t="shared" si="3"/>
      </c>
      <c r="S45" s="48"/>
      <c r="T45" s="49">
        <f t="shared" si="4"/>
      </c>
      <c r="U45" s="49"/>
    </row>
    <row r="46" spans="2:21" ht="13.5">
      <c r="B46" s="20">
        <v>38</v>
      </c>
      <c r="C46" s="46">
        <f t="shared" si="1"/>
      </c>
      <c r="D46" s="46"/>
      <c r="E46" s="20"/>
      <c r="F46" s="8"/>
      <c r="G46" s="20" t="s">
        <v>4</v>
      </c>
      <c r="H46" s="47"/>
      <c r="I46" s="47"/>
      <c r="J46" s="20"/>
      <c r="K46" s="46">
        <f t="shared" si="0"/>
      </c>
      <c r="L46" s="46"/>
      <c r="M46" s="6">
        <f t="shared" si="2"/>
      </c>
      <c r="N46" s="20"/>
      <c r="O46" s="8"/>
      <c r="P46" s="47"/>
      <c r="Q46" s="47"/>
      <c r="R46" s="48">
        <f t="shared" si="3"/>
      </c>
      <c r="S46" s="48"/>
      <c r="T46" s="49">
        <f t="shared" si="4"/>
      </c>
      <c r="U46" s="49"/>
    </row>
    <row r="47" spans="2:21" ht="13.5">
      <c r="B47" s="20">
        <v>39</v>
      </c>
      <c r="C47" s="46">
        <f t="shared" si="1"/>
      </c>
      <c r="D47" s="46"/>
      <c r="E47" s="20"/>
      <c r="F47" s="8"/>
      <c r="G47" s="20" t="s">
        <v>4</v>
      </c>
      <c r="H47" s="47"/>
      <c r="I47" s="47"/>
      <c r="J47" s="20"/>
      <c r="K47" s="46">
        <f t="shared" si="0"/>
      </c>
      <c r="L47" s="46"/>
      <c r="M47" s="6">
        <f t="shared" si="2"/>
      </c>
      <c r="N47" s="20"/>
      <c r="O47" s="8"/>
      <c r="P47" s="47"/>
      <c r="Q47" s="47"/>
      <c r="R47" s="48">
        <f t="shared" si="3"/>
      </c>
      <c r="S47" s="48"/>
      <c r="T47" s="49">
        <f t="shared" si="4"/>
      </c>
      <c r="U47" s="49"/>
    </row>
    <row r="48" spans="2:21" ht="13.5">
      <c r="B48" s="20">
        <v>40</v>
      </c>
      <c r="C48" s="46">
        <f t="shared" si="1"/>
      </c>
      <c r="D48" s="46"/>
      <c r="E48" s="20"/>
      <c r="F48" s="8"/>
      <c r="G48" s="20" t="s">
        <v>37</v>
      </c>
      <c r="H48" s="47"/>
      <c r="I48" s="47"/>
      <c r="J48" s="20"/>
      <c r="K48" s="46">
        <f t="shared" si="0"/>
      </c>
      <c r="L48" s="46"/>
      <c r="M48" s="6">
        <f t="shared" si="2"/>
      </c>
      <c r="N48" s="20"/>
      <c r="O48" s="8"/>
      <c r="P48" s="47"/>
      <c r="Q48" s="47"/>
      <c r="R48" s="48">
        <f t="shared" si="3"/>
      </c>
      <c r="S48" s="48"/>
      <c r="T48" s="49">
        <f t="shared" si="4"/>
      </c>
      <c r="U48" s="49"/>
    </row>
    <row r="49" spans="2:21" ht="13.5">
      <c r="B49" s="20">
        <v>41</v>
      </c>
      <c r="C49" s="46">
        <f t="shared" si="1"/>
      </c>
      <c r="D49" s="46"/>
      <c r="E49" s="20"/>
      <c r="F49" s="8"/>
      <c r="G49" s="20" t="s">
        <v>4</v>
      </c>
      <c r="H49" s="47"/>
      <c r="I49" s="47"/>
      <c r="J49" s="20"/>
      <c r="K49" s="46">
        <f t="shared" si="0"/>
      </c>
      <c r="L49" s="46"/>
      <c r="M49" s="6">
        <f t="shared" si="2"/>
      </c>
      <c r="N49" s="20"/>
      <c r="O49" s="8"/>
      <c r="P49" s="47"/>
      <c r="Q49" s="47"/>
      <c r="R49" s="48">
        <f t="shared" si="3"/>
      </c>
      <c r="S49" s="48"/>
      <c r="T49" s="49">
        <f t="shared" si="4"/>
      </c>
      <c r="U49" s="49"/>
    </row>
    <row r="50" spans="2:21" ht="13.5">
      <c r="B50" s="20">
        <v>42</v>
      </c>
      <c r="C50" s="46">
        <f t="shared" si="1"/>
      </c>
      <c r="D50" s="46"/>
      <c r="E50" s="20"/>
      <c r="F50" s="8"/>
      <c r="G50" s="20" t="s">
        <v>4</v>
      </c>
      <c r="H50" s="47"/>
      <c r="I50" s="47"/>
      <c r="J50" s="20"/>
      <c r="K50" s="46">
        <f t="shared" si="0"/>
      </c>
      <c r="L50" s="46"/>
      <c r="M50" s="6">
        <f t="shared" si="2"/>
      </c>
      <c r="N50" s="20"/>
      <c r="O50" s="8"/>
      <c r="P50" s="47"/>
      <c r="Q50" s="47"/>
      <c r="R50" s="48">
        <f t="shared" si="3"/>
      </c>
      <c r="S50" s="48"/>
      <c r="T50" s="49">
        <f t="shared" si="4"/>
      </c>
      <c r="U50" s="49"/>
    </row>
    <row r="51" spans="2:21" ht="13.5">
      <c r="B51" s="20">
        <v>43</v>
      </c>
      <c r="C51" s="46">
        <f t="shared" si="1"/>
      </c>
      <c r="D51" s="46"/>
      <c r="E51" s="20"/>
      <c r="F51" s="8"/>
      <c r="G51" s="20" t="s">
        <v>3</v>
      </c>
      <c r="H51" s="47"/>
      <c r="I51" s="47"/>
      <c r="J51" s="20"/>
      <c r="K51" s="46">
        <f t="shared" si="0"/>
      </c>
      <c r="L51" s="46"/>
      <c r="M51" s="6">
        <f t="shared" si="2"/>
      </c>
      <c r="N51" s="20"/>
      <c r="O51" s="8"/>
      <c r="P51" s="47"/>
      <c r="Q51" s="47"/>
      <c r="R51" s="48">
        <f t="shared" si="3"/>
      </c>
      <c r="S51" s="48"/>
      <c r="T51" s="49">
        <f t="shared" si="4"/>
      </c>
      <c r="U51" s="49"/>
    </row>
    <row r="52" spans="2:21" ht="13.5">
      <c r="B52" s="20">
        <v>44</v>
      </c>
      <c r="C52" s="46">
        <f t="shared" si="1"/>
      </c>
      <c r="D52" s="46"/>
      <c r="E52" s="20"/>
      <c r="F52" s="8"/>
      <c r="G52" s="20" t="s">
        <v>3</v>
      </c>
      <c r="H52" s="47"/>
      <c r="I52" s="47"/>
      <c r="J52" s="20"/>
      <c r="K52" s="46">
        <f t="shared" si="0"/>
      </c>
      <c r="L52" s="46"/>
      <c r="M52" s="6">
        <f t="shared" si="2"/>
      </c>
      <c r="N52" s="20"/>
      <c r="O52" s="8"/>
      <c r="P52" s="47"/>
      <c r="Q52" s="47"/>
      <c r="R52" s="48">
        <f t="shared" si="3"/>
      </c>
      <c r="S52" s="48"/>
      <c r="T52" s="49">
        <f t="shared" si="4"/>
      </c>
      <c r="U52" s="49"/>
    </row>
    <row r="53" spans="2:21" ht="13.5">
      <c r="B53" s="20">
        <v>45</v>
      </c>
      <c r="C53" s="46">
        <f t="shared" si="1"/>
      </c>
      <c r="D53" s="46"/>
      <c r="E53" s="20"/>
      <c r="F53" s="8"/>
      <c r="G53" s="20" t="s">
        <v>4</v>
      </c>
      <c r="H53" s="47"/>
      <c r="I53" s="47"/>
      <c r="J53" s="20"/>
      <c r="K53" s="46">
        <f t="shared" si="0"/>
      </c>
      <c r="L53" s="46"/>
      <c r="M53" s="6">
        <f t="shared" si="2"/>
      </c>
      <c r="N53" s="20"/>
      <c r="O53" s="8"/>
      <c r="P53" s="47"/>
      <c r="Q53" s="47"/>
      <c r="R53" s="48">
        <f t="shared" si="3"/>
      </c>
      <c r="S53" s="48"/>
      <c r="T53" s="49">
        <f t="shared" si="4"/>
      </c>
      <c r="U53" s="49"/>
    </row>
    <row r="54" spans="2:21" ht="13.5">
      <c r="B54" s="20">
        <v>46</v>
      </c>
      <c r="C54" s="46">
        <f t="shared" si="1"/>
      </c>
      <c r="D54" s="46"/>
      <c r="E54" s="20"/>
      <c r="F54" s="8"/>
      <c r="G54" s="20" t="s">
        <v>4</v>
      </c>
      <c r="H54" s="47"/>
      <c r="I54" s="47"/>
      <c r="J54" s="20"/>
      <c r="K54" s="46">
        <f t="shared" si="0"/>
      </c>
      <c r="L54" s="46"/>
      <c r="M54" s="6">
        <f t="shared" si="2"/>
      </c>
      <c r="N54" s="20"/>
      <c r="O54" s="8"/>
      <c r="P54" s="47"/>
      <c r="Q54" s="47"/>
      <c r="R54" s="48">
        <f t="shared" si="3"/>
      </c>
      <c r="S54" s="48"/>
      <c r="T54" s="49">
        <f t="shared" si="4"/>
      </c>
      <c r="U54" s="49"/>
    </row>
    <row r="55" spans="2:21" ht="13.5">
      <c r="B55" s="20">
        <v>47</v>
      </c>
      <c r="C55" s="46">
        <f t="shared" si="1"/>
      </c>
      <c r="D55" s="46"/>
      <c r="E55" s="20"/>
      <c r="F55" s="8"/>
      <c r="G55" s="20" t="s">
        <v>3</v>
      </c>
      <c r="H55" s="47"/>
      <c r="I55" s="47"/>
      <c r="J55" s="20"/>
      <c r="K55" s="46">
        <f t="shared" si="0"/>
      </c>
      <c r="L55" s="46"/>
      <c r="M55" s="6">
        <f t="shared" si="2"/>
      </c>
      <c r="N55" s="20"/>
      <c r="O55" s="8"/>
      <c r="P55" s="47"/>
      <c r="Q55" s="47"/>
      <c r="R55" s="48">
        <f t="shared" si="3"/>
      </c>
      <c r="S55" s="48"/>
      <c r="T55" s="49">
        <f t="shared" si="4"/>
      </c>
      <c r="U55" s="49"/>
    </row>
    <row r="56" spans="2:21" ht="13.5">
      <c r="B56" s="20">
        <v>48</v>
      </c>
      <c r="C56" s="46">
        <f t="shared" si="1"/>
      </c>
      <c r="D56" s="46"/>
      <c r="E56" s="20"/>
      <c r="F56" s="8"/>
      <c r="G56" s="20" t="s">
        <v>3</v>
      </c>
      <c r="H56" s="47"/>
      <c r="I56" s="47"/>
      <c r="J56" s="20"/>
      <c r="K56" s="46">
        <f t="shared" si="0"/>
      </c>
      <c r="L56" s="46"/>
      <c r="M56" s="6">
        <f t="shared" si="2"/>
      </c>
      <c r="N56" s="20"/>
      <c r="O56" s="8"/>
      <c r="P56" s="47"/>
      <c r="Q56" s="47"/>
      <c r="R56" s="48">
        <f t="shared" si="3"/>
      </c>
      <c r="S56" s="48"/>
      <c r="T56" s="49">
        <f t="shared" si="4"/>
      </c>
      <c r="U56" s="49"/>
    </row>
    <row r="57" spans="2:21" ht="13.5">
      <c r="B57" s="20">
        <v>49</v>
      </c>
      <c r="C57" s="46">
        <f t="shared" si="1"/>
      </c>
      <c r="D57" s="46"/>
      <c r="E57" s="20"/>
      <c r="F57" s="8"/>
      <c r="G57" s="20" t="s">
        <v>3</v>
      </c>
      <c r="H57" s="47"/>
      <c r="I57" s="47"/>
      <c r="J57" s="20"/>
      <c r="K57" s="46">
        <f t="shared" si="0"/>
      </c>
      <c r="L57" s="46"/>
      <c r="M57" s="6">
        <f t="shared" si="2"/>
      </c>
      <c r="N57" s="20"/>
      <c r="O57" s="8"/>
      <c r="P57" s="47"/>
      <c r="Q57" s="47"/>
      <c r="R57" s="48">
        <f t="shared" si="3"/>
      </c>
      <c r="S57" s="48"/>
      <c r="T57" s="49">
        <f t="shared" si="4"/>
      </c>
      <c r="U57" s="49"/>
    </row>
    <row r="58" spans="2:21" ht="13.5">
      <c r="B58" s="20">
        <v>50</v>
      </c>
      <c r="C58" s="46">
        <f t="shared" si="1"/>
      </c>
      <c r="D58" s="46"/>
      <c r="E58" s="20"/>
      <c r="F58" s="8"/>
      <c r="G58" s="20" t="s">
        <v>3</v>
      </c>
      <c r="H58" s="47"/>
      <c r="I58" s="47"/>
      <c r="J58" s="20"/>
      <c r="K58" s="46">
        <f t="shared" si="0"/>
      </c>
      <c r="L58" s="46"/>
      <c r="M58" s="6">
        <f t="shared" si="2"/>
      </c>
      <c r="N58" s="20"/>
      <c r="O58" s="8"/>
      <c r="P58" s="47"/>
      <c r="Q58" s="47"/>
      <c r="R58" s="48">
        <f t="shared" si="3"/>
      </c>
      <c r="S58" s="48"/>
      <c r="T58" s="49">
        <f t="shared" si="4"/>
      </c>
      <c r="U58" s="49"/>
    </row>
    <row r="59" spans="2:21" ht="13.5">
      <c r="B59" s="20">
        <v>51</v>
      </c>
      <c r="C59" s="46">
        <f t="shared" si="1"/>
      </c>
      <c r="D59" s="46"/>
      <c r="E59" s="20"/>
      <c r="F59" s="8"/>
      <c r="G59" s="20" t="s">
        <v>3</v>
      </c>
      <c r="H59" s="47"/>
      <c r="I59" s="47"/>
      <c r="J59" s="20"/>
      <c r="K59" s="46">
        <f t="shared" si="0"/>
      </c>
      <c r="L59" s="46"/>
      <c r="M59" s="6">
        <f t="shared" si="2"/>
      </c>
      <c r="N59" s="20"/>
      <c r="O59" s="8"/>
      <c r="P59" s="47"/>
      <c r="Q59" s="47"/>
      <c r="R59" s="48">
        <f t="shared" si="3"/>
      </c>
      <c r="S59" s="48"/>
      <c r="T59" s="49">
        <f t="shared" si="4"/>
      </c>
      <c r="U59" s="49"/>
    </row>
    <row r="60" spans="2:21" ht="13.5">
      <c r="B60" s="20">
        <v>52</v>
      </c>
      <c r="C60" s="46">
        <f t="shared" si="1"/>
      </c>
      <c r="D60" s="46"/>
      <c r="E60" s="20"/>
      <c r="F60" s="8"/>
      <c r="G60" s="20" t="s">
        <v>3</v>
      </c>
      <c r="H60" s="47"/>
      <c r="I60" s="47"/>
      <c r="J60" s="20"/>
      <c r="K60" s="46">
        <f t="shared" si="0"/>
      </c>
      <c r="L60" s="46"/>
      <c r="M60" s="6">
        <f t="shared" si="2"/>
      </c>
      <c r="N60" s="20"/>
      <c r="O60" s="8"/>
      <c r="P60" s="47"/>
      <c r="Q60" s="47"/>
      <c r="R60" s="48">
        <f t="shared" si="3"/>
      </c>
      <c r="S60" s="48"/>
      <c r="T60" s="49">
        <f t="shared" si="4"/>
      </c>
      <c r="U60" s="49"/>
    </row>
    <row r="61" spans="2:21" ht="13.5">
      <c r="B61" s="20">
        <v>53</v>
      </c>
      <c r="C61" s="46">
        <f t="shared" si="1"/>
      </c>
      <c r="D61" s="46"/>
      <c r="E61" s="20"/>
      <c r="F61" s="8"/>
      <c r="G61" s="20" t="s">
        <v>3</v>
      </c>
      <c r="H61" s="47"/>
      <c r="I61" s="47"/>
      <c r="J61" s="20"/>
      <c r="K61" s="46">
        <f t="shared" si="0"/>
      </c>
      <c r="L61" s="46"/>
      <c r="M61" s="6">
        <f t="shared" si="2"/>
      </c>
      <c r="N61" s="20"/>
      <c r="O61" s="8"/>
      <c r="P61" s="47"/>
      <c r="Q61" s="47"/>
      <c r="R61" s="48">
        <f t="shared" si="3"/>
      </c>
      <c r="S61" s="48"/>
      <c r="T61" s="49">
        <f t="shared" si="4"/>
      </c>
      <c r="U61" s="49"/>
    </row>
    <row r="62" spans="2:21" ht="13.5">
      <c r="B62" s="20">
        <v>54</v>
      </c>
      <c r="C62" s="46">
        <f t="shared" si="1"/>
      </c>
      <c r="D62" s="46"/>
      <c r="E62" s="20"/>
      <c r="F62" s="8"/>
      <c r="G62" s="20" t="s">
        <v>3</v>
      </c>
      <c r="H62" s="47"/>
      <c r="I62" s="47"/>
      <c r="J62" s="20"/>
      <c r="K62" s="46">
        <f t="shared" si="0"/>
      </c>
      <c r="L62" s="46"/>
      <c r="M62" s="6">
        <f t="shared" si="2"/>
      </c>
      <c r="N62" s="20"/>
      <c r="O62" s="8"/>
      <c r="P62" s="47"/>
      <c r="Q62" s="47"/>
      <c r="R62" s="48">
        <f t="shared" si="3"/>
      </c>
      <c r="S62" s="48"/>
      <c r="T62" s="49">
        <f t="shared" si="4"/>
      </c>
      <c r="U62" s="49"/>
    </row>
    <row r="63" spans="2:21" ht="13.5">
      <c r="B63" s="20">
        <v>55</v>
      </c>
      <c r="C63" s="46">
        <f t="shared" si="1"/>
      </c>
      <c r="D63" s="46"/>
      <c r="E63" s="20"/>
      <c r="F63" s="8"/>
      <c r="G63" s="20" t="s">
        <v>4</v>
      </c>
      <c r="H63" s="47"/>
      <c r="I63" s="47"/>
      <c r="J63" s="20"/>
      <c r="K63" s="46">
        <f t="shared" si="0"/>
      </c>
      <c r="L63" s="46"/>
      <c r="M63" s="6">
        <f t="shared" si="2"/>
      </c>
      <c r="N63" s="20"/>
      <c r="O63" s="8"/>
      <c r="P63" s="47"/>
      <c r="Q63" s="47"/>
      <c r="R63" s="48">
        <f t="shared" si="3"/>
      </c>
      <c r="S63" s="48"/>
      <c r="T63" s="49">
        <f t="shared" si="4"/>
      </c>
      <c r="U63" s="49"/>
    </row>
    <row r="64" spans="2:21" ht="13.5">
      <c r="B64" s="20">
        <v>56</v>
      </c>
      <c r="C64" s="46">
        <f t="shared" si="1"/>
      </c>
      <c r="D64" s="46"/>
      <c r="E64" s="20"/>
      <c r="F64" s="8"/>
      <c r="G64" s="20" t="s">
        <v>3</v>
      </c>
      <c r="H64" s="47"/>
      <c r="I64" s="47"/>
      <c r="J64" s="20"/>
      <c r="K64" s="46">
        <f t="shared" si="0"/>
      </c>
      <c r="L64" s="46"/>
      <c r="M64" s="6">
        <f t="shared" si="2"/>
      </c>
      <c r="N64" s="20"/>
      <c r="O64" s="8"/>
      <c r="P64" s="47"/>
      <c r="Q64" s="47"/>
      <c r="R64" s="48">
        <f t="shared" si="3"/>
      </c>
      <c r="S64" s="48"/>
      <c r="T64" s="49">
        <f t="shared" si="4"/>
      </c>
      <c r="U64" s="49"/>
    </row>
    <row r="65" spans="2:21" ht="13.5">
      <c r="B65" s="20">
        <v>57</v>
      </c>
      <c r="C65" s="46">
        <f t="shared" si="1"/>
      </c>
      <c r="D65" s="46"/>
      <c r="E65" s="20"/>
      <c r="F65" s="8"/>
      <c r="G65" s="20" t="s">
        <v>3</v>
      </c>
      <c r="H65" s="47"/>
      <c r="I65" s="47"/>
      <c r="J65" s="20"/>
      <c r="K65" s="46">
        <f t="shared" si="0"/>
      </c>
      <c r="L65" s="46"/>
      <c r="M65" s="6">
        <f t="shared" si="2"/>
      </c>
      <c r="N65" s="20"/>
      <c r="O65" s="8"/>
      <c r="P65" s="47"/>
      <c r="Q65" s="47"/>
      <c r="R65" s="48">
        <f t="shared" si="3"/>
      </c>
      <c r="S65" s="48"/>
      <c r="T65" s="49">
        <f t="shared" si="4"/>
      </c>
      <c r="U65" s="49"/>
    </row>
    <row r="66" spans="2:21" ht="13.5">
      <c r="B66" s="20">
        <v>58</v>
      </c>
      <c r="C66" s="46">
        <f t="shared" si="1"/>
      </c>
      <c r="D66" s="46"/>
      <c r="E66" s="20"/>
      <c r="F66" s="8"/>
      <c r="G66" s="20" t="s">
        <v>3</v>
      </c>
      <c r="H66" s="47"/>
      <c r="I66" s="47"/>
      <c r="J66" s="20"/>
      <c r="K66" s="46">
        <f t="shared" si="0"/>
      </c>
      <c r="L66" s="46"/>
      <c r="M66" s="6">
        <f t="shared" si="2"/>
      </c>
      <c r="N66" s="20"/>
      <c r="O66" s="8"/>
      <c r="P66" s="47"/>
      <c r="Q66" s="47"/>
      <c r="R66" s="48">
        <f t="shared" si="3"/>
      </c>
      <c r="S66" s="48"/>
      <c r="T66" s="49">
        <f t="shared" si="4"/>
      </c>
      <c r="U66" s="49"/>
    </row>
    <row r="67" spans="2:21" ht="13.5">
      <c r="B67" s="20">
        <v>59</v>
      </c>
      <c r="C67" s="46">
        <f t="shared" si="1"/>
      </c>
      <c r="D67" s="46"/>
      <c r="E67" s="20"/>
      <c r="F67" s="8"/>
      <c r="G67" s="20" t="s">
        <v>3</v>
      </c>
      <c r="H67" s="47"/>
      <c r="I67" s="47"/>
      <c r="J67" s="20"/>
      <c r="K67" s="46">
        <f t="shared" si="0"/>
      </c>
      <c r="L67" s="46"/>
      <c r="M67" s="6">
        <f t="shared" si="2"/>
      </c>
      <c r="N67" s="20"/>
      <c r="O67" s="8"/>
      <c r="P67" s="47"/>
      <c r="Q67" s="47"/>
      <c r="R67" s="48">
        <f t="shared" si="3"/>
      </c>
      <c r="S67" s="48"/>
      <c r="T67" s="49">
        <f t="shared" si="4"/>
      </c>
      <c r="U67" s="49"/>
    </row>
    <row r="68" spans="2:21" ht="13.5">
      <c r="B68" s="20">
        <v>60</v>
      </c>
      <c r="C68" s="46">
        <f t="shared" si="1"/>
      </c>
      <c r="D68" s="46"/>
      <c r="E68" s="20"/>
      <c r="F68" s="8"/>
      <c r="G68" s="20" t="s">
        <v>4</v>
      </c>
      <c r="H68" s="47"/>
      <c r="I68" s="47"/>
      <c r="J68" s="20"/>
      <c r="K68" s="46">
        <f t="shared" si="0"/>
      </c>
      <c r="L68" s="46"/>
      <c r="M68" s="6">
        <f t="shared" si="2"/>
      </c>
      <c r="N68" s="20"/>
      <c r="O68" s="8"/>
      <c r="P68" s="47"/>
      <c r="Q68" s="47"/>
      <c r="R68" s="48">
        <f t="shared" si="3"/>
      </c>
      <c r="S68" s="48"/>
      <c r="T68" s="49">
        <f t="shared" si="4"/>
      </c>
      <c r="U68" s="49"/>
    </row>
    <row r="69" spans="2:21" ht="13.5">
      <c r="B69" s="20">
        <v>61</v>
      </c>
      <c r="C69" s="46">
        <f t="shared" si="1"/>
      </c>
      <c r="D69" s="46"/>
      <c r="E69" s="20"/>
      <c r="F69" s="8"/>
      <c r="G69" s="20" t="s">
        <v>4</v>
      </c>
      <c r="H69" s="47"/>
      <c r="I69" s="47"/>
      <c r="J69" s="20"/>
      <c r="K69" s="46">
        <f t="shared" si="0"/>
      </c>
      <c r="L69" s="46"/>
      <c r="M69" s="6">
        <f t="shared" si="2"/>
      </c>
      <c r="N69" s="20"/>
      <c r="O69" s="8"/>
      <c r="P69" s="47"/>
      <c r="Q69" s="47"/>
      <c r="R69" s="48">
        <f t="shared" si="3"/>
      </c>
      <c r="S69" s="48"/>
      <c r="T69" s="49">
        <f t="shared" si="4"/>
      </c>
      <c r="U69" s="49"/>
    </row>
    <row r="70" spans="2:21" ht="13.5">
      <c r="B70" s="20">
        <v>62</v>
      </c>
      <c r="C70" s="46">
        <f t="shared" si="1"/>
      </c>
      <c r="D70" s="46"/>
      <c r="E70" s="20"/>
      <c r="F70" s="8"/>
      <c r="G70" s="20" t="s">
        <v>3</v>
      </c>
      <c r="H70" s="47"/>
      <c r="I70" s="47"/>
      <c r="J70" s="20"/>
      <c r="K70" s="46">
        <f t="shared" si="0"/>
      </c>
      <c r="L70" s="46"/>
      <c r="M70" s="6">
        <f t="shared" si="2"/>
      </c>
      <c r="N70" s="20"/>
      <c r="O70" s="8"/>
      <c r="P70" s="47"/>
      <c r="Q70" s="47"/>
      <c r="R70" s="48">
        <f t="shared" si="3"/>
      </c>
      <c r="S70" s="48"/>
      <c r="T70" s="49">
        <f t="shared" si="4"/>
      </c>
      <c r="U70" s="49"/>
    </row>
    <row r="71" spans="2:21" ht="13.5">
      <c r="B71" s="20">
        <v>63</v>
      </c>
      <c r="C71" s="46">
        <f t="shared" si="1"/>
      </c>
      <c r="D71" s="46"/>
      <c r="E71" s="20"/>
      <c r="F71" s="8"/>
      <c r="G71" s="20" t="s">
        <v>4</v>
      </c>
      <c r="H71" s="47"/>
      <c r="I71" s="47"/>
      <c r="J71" s="20"/>
      <c r="K71" s="46">
        <f t="shared" si="0"/>
      </c>
      <c r="L71" s="46"/>
      <c r="M71" s="6">
        <f t="shared" si="2"/>
      </c>
      <c r="N71" s="20"/>
      <c r="O71" s="8"/>
      <c r="P71" s="47"/>
      <c r="Q71" s="47"/>
      <c r="R71" s="48">
        <f t="shared" si="3"/>
      </c>
      <c r="S71" s="48"/>
      <c r="T71" s="49">
        <f t="shared" si="4"/>
      </c>
      <c r="U71" s="49"/>
    </row>
    <row r="72" spans="2:21" ht="13.5">
      <c r="B72" s="20">
        <v>64</v>
      </c>
      <c r="C72" s="46">
        <f t="shared" si="1"/>
      </c>
      <c r="D72" s="46"/>
      <c r="E72" s="20"/>
      <c r="F72" s="8"/>
      <c r="G72" s="20" t="s">
        <v>3</v>
      </c>
      <c r="H72" s="47"/>
      <c r="I72" s="47"/>
      <c r="J72" s="20"/>
      <c r="K72" s="46">
        <f t="shared" si="0"/>
      </c>
      <c r="L72" s="46"/>
      <c r="M72" s="6">
        <f t="shared" si="2"/>
      </c>
      <c r="N72" s="20"/>
      <c r="O72" s="8"/>
      <c r="P72" s="47"/>
      <c r="Q72" s="47"/>
      <c r="R72" s="48">
        <f t="shared" si="3"/>
      </c>
      <c r="S72" s="48"/>
      <c r="T72" s="49">
        <f t="shared" si="4"/>
      </c>
      <c r="U72" s="49"/>
    </row>
    <row r="73" spans="2:21" ht="13.5">
      <c r="B73" s="20">
        <v>65</v>
      </c>
      <c r="C73" s="46">
        <f t="shared" si="1"/>
      </c>
      <c r="D73" s="46"/>
      <c r="E73" s="20"/>
      <c r="F73" s="8"/>
      <c r="G73" s="20" t="s">
        <v>4</v>
      </c>
      <c r="H73" s="47"/>
      <c r="I73" s="47"/>
      <c r="J73" s="20"/>
      <c r="K73" s="46">
        <f aca="true" t="shared" si="5" ref="K73:K108">IF(F73="","",C73*0.03)</f>
      </c>
      <c r="L73" s="46"/>
      <c r="M73" s="6">
        <f t="shared" si="2"/>
      </c>
      <c r="N73" s="20"/>
      <c r="O73" s="8"/>
      <c r="P73" s="47"/>
      <c r="Q73" s="47"/>
      <c r="R73" s="48">
        <f t="shared" si="3"/>
      </c>
      <c r="S73" s="48"/>
      <c r="T73" s="49">
        <f t="shared" si="4"/>
      </c>
      <c r="U73" s="49"/>
    </row>
    <row r="74" spans="2:21" ht="13.5">
      <c r="B74" s="20">
        <v>66</v>
      </c>
      <c r="C74" s="46">
        <f aca="true" t="shared" si="6" ref="C74:C108">IF(R73="","",C73+R73)</f>
      </c>
      <c r="D74" s="46"/>
      <c r="E74" s="20"/>
      <c r="F74" s="8"/>
      <c r="G74" s="20" t="s">
        <v>4</v>
      </c>
      <c r="H74" s="47"/>
      <c r="I74" s="47"/>
      <c r="J74" s="20"/>
      <c r="K74" s="46">
        <f t="shared" si="5"/>
      </c>
      <c r="L74" s="46"/>
      <c r="M74" s="6">
        <f aca="true" t="shared" si="7" ref="M74:M108">IF(J74="","",(K74/J74)/1000)</f>
      </c>
      <c r="N74" s="20"/>
      <c r="O74" s="8"/>
      <c r="P74" s="47"/>
      <c r="Q74" s="47"/>
      <c r="R74" s="48">
        <f aca="true" t="shared" si="8" ref="R74:R108">IF(O74="","",(IF(G74="売",H74-P74,P74-H74))*M74*100000)</f>
      </c>
      <c r="S74" s="48"/>
      <c r="T74" s="49">
        <f aca="true" t="shared" si="9" ref="T74:T108">IF(O74="","",IF(R74&lt;0,J74*(-1),IF(G74="買",(P74-H74)*100,(H74-P74)*100)))</f>
      </c>
      <c r="U74" s="49"/>
    </row>
    <row r="75" spans="2:21" ht="13.5">
      <c r="B75" s="20">
        <v>67</v>
      </c>
      <c r="C75" s="46">
        <f t="shared" si="6"/>
      </c>
      <c r="D75" s="46"/>
      <c r="E75" s="20"/>
      <c r="F75" s="8"/>
      <c r="G75" s="20" t="s">
        <v>3</v>
      </c>
      <c r="H75" s="47"/>
      <c r="I75" s="47"/>
      <c r="J75" s="20"/>
      <c r="K75" s="46">
        <f t="shared" si="5"/>
      </c>
      <c r="L75" s="46"/>
      <c r="M75" s="6">
        <f t="shared" si="7"/>
      </c>
      <c r="N75" s="20"/>
      <c r="O75" s="8"/>
      <c r="P75" s="47"/>
      <c r="Q75" s="47"/>
      <c r="R75" s="48">
        <f t="shared" si="8"/>
      </c>
      <c r="S75" s="48"/>
      <c r="T75" s="49">
        <f t="shared" si="9"/>
      </c>
      <c r="U75" s="49"/>
    </row>
    <row r="76" spans="2:21" ht="13.5">
      <c r="B76" s="20">
        <v>68</v>
      </c>
      <c r="C76" s="46">
        <f t="shared" si="6"/>
      </c>
      <c r="D76" s="46"/>
      <c r="E76" s="20"/>
      <c r="F76" s="8"/>
      <c r="G76" s="20" t="s">
        <v>3</v>
      </c>
      <c r="H76" s="47"/>
      <c r="I76" s="47"/>
      <c r="J76" s="20"/>
      <c r="K76" s="46">
        <f t="shared" si="5"/>
      </c>
      <c r="L76" s="46"/>
      <c r="M76" s="6">
        <f t="shared" si="7"/>
      </c>
      <c r="N76" s="20"/>
      <c r="O76" s="8"/>
      <c r="P76" s="47"/>
      <c r="Q76" s="47"/>
      <c r="R76" s="48">
        <f t="shared" si="8"/>
      </c>
      <c r="S76" s="48"/>
      <c r="T76" s="49">
        <f t="shared" si="9"/>
      </c>
      <c r="U76" s="49"/>
    </row>
    <row r="77" spans="2:21" ht="13.5">
      <c r="B77" s="20">
        <v>69</v>
      </c>
      <c r="C77" s="46">
        <f t="shared" si="6"/>
      </c>
      <c r="D77" s="46"/>
      <c r="E77" s="20"/>
      <c r="F77" s="8"/>
      <c r="G77" s="20" t="s">
        <v>3</v>
      </c>
      <c r="H77" s="47"/>
      <c r="I77" s="47"/>
      <c r="J77" s="20"/>
      <c r="K77" s="46">
        <f t="shared" si="5"/>
      </c>
      <c r="L77" s="46"/>
      <c r="M77" s="6">
        <f t="shared" si="7"/>
      </c>
      <c r="N77" s="20"/>
      <c r="O77" s="8"/>
      <c r="P77" s="47"/>
      <c r="Q77" s="47"/>
      <c r="R77" s="48">
        <f t="shared" si="8"/>
      </c>
      <c r="S77" s="48"/>
      <c r="T77" s="49">
        <f t="shared" si="9"/>
      </c>
      <c r="U77" s="49"/>
    </row>
    <row r="78" spans="2:21" ht="13.5">
      <c r="B78" s="20">
        <v>70</v>
      </c>
      <c r="C78" s="46">
        <f t="shared" si="6"/>
      </c>
      <c r="D78" s="46"/>
      <c r="E78" s="20"/>
      <c r="F78" s="8"/>
      <c r="G78" s="20" t="s">
        <v>4</v>
      </c>
      <c r="H78" s="47"/>
      <c r="I78" s="47"/>
      <c r="J78" s="20"/>
      <c r="K78" s="46">
        <f t="shared" si="5"/>
      </c>
      <c r="L78" s="46"/>
      <c r="M78" s="6">
        <f t="shared" si="7"/>
      </c>
      <c r="N78" s="20"/>
      <c r="O78" s="8"/>
      <c r="P78" s="47"/>
      <c r="Q78" s="47"/>
      <c r="R78" s="48">
        <f t="shared" si="8"/>
      </c>
      <c r="S78" s="48"/>
      <c r="T78" s="49">
        <f t="shared" si="9"/>
      </c>
      <c r="U78" s="49"/>
    </row>
    <row r="79" spans="2:21" ht="13.5">
      <c r="B79" s="20">
        <v>71</v>
      </c>
      <c r="C79" s="46">
        <f t="shared" si="6"/>
      </c>
      <c r="D79" s="46"/>
      <c r="E79" s="20"/>
      <c r="F79" s="8"/>
      <c r="G79" s="20" t="s">
        <v>3</v>
      </c>
      <c r="H79" s="47"/>
      <c r="I79" s="47"/>
      <c r="J79" s="20"/>
      <c r="K79" s="46">
        <f t="shared" si="5"/>
      </c>
      <c r="L79" s="46"/>
      <c r="M79" s="6">
        <f t="shared" si="7"/>
      </c>
      <c r="N79" s="20"/>
      <c r="O79" s="8"/>
      <c r="P79" s="47"/>
      <c r="Q79" s="47"/>
      <c r="R79" s="48">
        <f t="shared" si="8"/>
      </c>
      <c r="S79" s="48"/>
      <c r="T79" s="49">
        <f t="shared" si="9"/>
      </c>
      <c r="U79" s="49"/>
    </row>
    <row r="80" spans="2:21" ht="13.5">
      <c r="B80" s="20">
        <v>72</v>
      </c>
      <c r="C80" s="46">
        <f t="shared" si="6"/>
      </c>
      <c r="D80" s="46"/>
      <c r="E80" s="20"/>
      <c r="F80" s="8"/>
      <c r="G80" s="20" t="s">
        <v>4</v>
      </c>
      <c r="H80" s="47"/>
      <c r="I80" s="47"/>
      <c r="J80" s="20"/>
      <c r="K80" s="46">
        <f t="shared" si="5"/>
      </c>
      <c r="L80" s="46"/>
      <c r="M80" s="6">
        <f t="shared" si="7"/>
      </c>
      <c r="N80" s="20"/>
      <c r="O80" s="8"/>
      <c r="P80" s="47"/>
      <c r="Q80" s="47"/>
      <c r="R80" s="48">
        <f t="shared" si="8"/>
      </c>
      <c r="S80" s="48"/>
      <c r="T80" s="49">
        <f t="shared" si="9"/>
      </c>
      <c r="U80" s="49"/>
    </row>
    <row r="81" spans="2:21" ht="13.5">
      <c r="B81" s="20">
        <v>73</v>
      </c>
      <c r="C81" s="46">
        <f t="shared" si="6"/>
      </c>
      <c r="D81" s="46"/>
      <c r="E81" s="20"/>
      <c r="F81" s="8"/>
      <c r="G81" s="20" t="s">
        <v>3</v>
      </c>
      <c r="H81" s="47"/>
      <c r="I81" s="47"/>
      <c r="J81" s="20"/>
      <c r="K81" s="46">
        <f t="shared" si="5"/>
      </c>
      <c r="L81" s="46"/>
      <c r="M81" s="6">
        <f t="shared" si="7"/>
      </c>
      <c r="N81" s="20"/>
      <c r="O81" s="8"/>
      <c r="P81" s="47"/>
      <c r="Q81" s="47"/>
      <c r="R81" s="48">
        <f t="shared" si="8"/>
      </c>
      <c r="S81" s="48"/>
      <c r="T81" s="49">
        <f t="shared" si="9"/>
      </c>
      <c r="U81" s="49"/>
    </row>
    <row r="82" spans="2:21" ht="13.5">
      <c r="B82" s="20">
        <v>74</v>
      </c>
      <c r="C82" s="46">
        <f t="shared" si="6"/>
      </c>
      <c r="D82" s="46"/>
      <c r="E82" s="20"/>
      <c r="F82" s="8"/>
      <c r="G82" s="20" t="s">
        <v>3</v>
      </c>
      <c r="H82" s="47"/>
      <c r="I82" s="47"/>
      <c r="J82" s="20"/>
      <c r="K82" s="46">
        <f t="shared" si="5"/>
      </c>
      <c r="L82" s="46"/>
      <c r="M82" s="6">
        <f t="shared" si="7"/>
      </c>
      <c r="N82" s="20"/>
      <c r="O82" s="8"/>
      <c r="P82" s="47"/>
      <c r="Q82" s="47"/>
      <c r="R82" s="48">
        <f t="shared" si="8"/>
      </c>
      <c r="S82" s="48"/>
      <c r="T82" s="49">
        <f t="shared" si="9"/>
      </c>
      <c r="U82" s="49"/>
    </row>
    <row r="83" spans="2:21" ht="13.5">
      <c r="B83" s="20">
        <v>75</v>
      </c>
      <c r="C83" s="46">
        <f t="shared" si="6"/>
      </c>
      <c r="D83" s="46"/>
      <c r="E83" s="20"/>
      <c r="F83" s="8"/>
      <c r="G83" s="20" t="s">
        <v>3</v>
      </c>
      <c r="H83" s="47"/>
      <c r="I83" s="47"/>
      <c r="J83" s="20"/>
      <c r="K83" s="46">
        <f t="shared" si="5"/>
      </c>
      <c r="L83" s="46"/>
      <c r="M83" s="6">
        <f t="shared" si="7"/>
      </c>
      <c r="N83" s="20"/>
      <c r="O83" s="8"/>
      <c r="P83" s="47"/>
      <c r="Q83" s="47"/>
      <c r="R83" s="48">
        <f t="shared" si="8"/>
      </c>
      <c r="S83" s="48"/>
      <c r="T83" s="49">
        <f t="shared" si="9"/>
      </c>
      <c r="U83" s="49"/>
    </row>
    <row r="84" spans="2:21" ht="13.5">
      <c r="B84" s="20">
        <v>76</v>
      </c>
      <c r="C84" s="46">
        <f t="shared" si="6"/>
      </c>
      <c r="D84" s="46"/>
      <c r="E84" s="20"/>
      <c r="F84" s="8"/>
      <c r="G84" s="20" t="s">
        <v>3</v>
      </c>
      <c r="H84" s="47"/>
      <c r="I84" s="47"/>
      <c r="J84" s="20"/>
      <c r="K84" s="46">
        <f t="shared" si="5"/>
      </c>
      <c r="L84" s="46"/>
      <c r="M84" s="6">
        <f t="shared" si="7"/>
      </c>
      <c r="N84" s="20"/>
      <c r="O84" s="8"/>
      <c r="P84" s="47"/>
      <c r="Q84" s="47"/>
      <c r="R84" s="48">
        <f t="shared" si="8"/>
      </c>
      <c r="S84" s="48"/>
      <c r="T84" s="49">
        <f t="shared" si="9"/>
      </c>
      <c r="U84" s="49"/>
    </row>
    <row r="85" spans="2:21" ht="13.5">
      <c r="B85" s="20">
        <v>77</v>
      </c>
      <c r="C85" s="46">
        <f t="shared" si="6"/>
      </c>
      <c r="D85" s="46"/>
      <c r="E85" s="20"/>
      <c r="F85" s="8"/>
      <c r="G85" s="20" t="s">
        <v>4</v>
      </c>
      <c r="H85" s="47"/>
      <c r="I85" s="47"/>
      <c r="J85" s="20"/>
      <c r="K85" s="46">
        <f t="shared" si="5"/>
      </c>
      <c r="L85" s="46"/>
      <c r="M85" s="6">
        <f t="shared" si="7"/>
      </c>
      <c r="N85" s="20"/>
      <c r="O85" s="8"/>
      <c r="P85" s="47"/>
      <c r="Q85" s="47"/>
      <c r="R85" s="48">
        <f t="shared" si="8"/>
      </c>
      <c r="S85" s="48"/>
      <c r="T85" s="49">
        <f t="shared" si="9"/>
      </c>
      <c r="U85" s="49"/>
    </row>
    <row r="86" spans="2:21" ht="13.5">
      <c r="B86" s="20">
        <v>78</v>
      </c>
      <c r="C86" s="46">
        <f t="shared" si="6"/>
      </c>
      <c r="D86" s="46"/>
      <c r="E86" s="20"/>
      <c r="F86" s="8"/>
      <c r="G86" s="20" t="s">
        <v>3</v>
      </c>
      <c r="H86" s="47"/>
      <c r="I86" s="47"/>
      <c r="J86" s="20"/>
      <c r="K86" s="46">
        <f t="shared" si="5"/>
      </c>
      <c r="L86" s="46"/>
      <c r="M86" s="6">
        <f t="shared" si="7"/>
      </c>
      <c r="N86" s="20"/>
      <c r="O86" s="8"/>
      <c r="P86" s="47"/>
      <c r="Q86" s="47"/>
      <c r="R86" s="48">
        <f t="shared" si="8"/>
      </c>
      <c r="S86" s="48"/>
      <c r="T86" s="49">
        <f t="shared" si="9"/>
      </c>
      <c r="U86" s="49"/>
    </row>
    <row r="87" spans="2:21" ht="13.5">
      <c r="B87" s="20">
        <v>79</v>
      </c>
      <c r="C87" s="46">
        <f t="shared" si="6"/>
      </c>
      <c r="D87" s="46"/>
      <c r="E87" s="20"/>
      <c r="F87" s="8"/>
      <c r="G87" s="20" t="s">
        <v>4</v>
      </c>
      <c r="H87" s="47"/>
      <c r="I87" s="47"/>
      <c r="J87" s="20"/>
      <c r="K87" s="46">
        <f t="shared" si="5"/>
      </c>
      <c r="L87" s="46"/>
      <c r="M87" s="6">
        <f t="shared" si="7"/>
      </c>
      <c r="N87" s="20"/>
      <c r="O87" s="8"/>
      <c r="P87" s="47"/>
      <c r="Q87" s="47"/>
      <c r="R87" s="48">
        <f t="shared" si="8"/>
      </c>
      <c r="S87" s="48"/>
      <c r="T87" s="49">
        <f t="shared" si="9"/>
      </c>
      <c r="U87" s="49"/>
    </row>
    <row r="88" spans="2:21" ht="13.5">
      <c r="B88" s="20">
        <v>80</v>
      </c>
      <c r="C88" s="46">
        <f t="shared" si="6"/>
      </c>
      <c r="D88" s="46"/>
      <c r="E88" s="20"/>
      <c r="F88" s="8"/>
      <c r="G88" s="20" t="s">
        <v>4</v>
      </c>
      <c r="H88" s="47"/>
      <c r="I88" s="47"/>
      <c r="J88" s="20"/>
      <c r="K88" s="46">
        <f t="shared" si="5"/>
      </c>
      <c r="L88" s="46"/>
      <c r="M88" s="6">
        <f t="shared" si="7"/>
      </c>
      <c r="N88" s="20"/>
      <c r="O88" s="8"/>
      <c r="P88" s="47"/>
      <c r="Q88" s="47"/>
      <c r="R88" s="48">
        <f t="shared" si="8"/>
      </c>
      <c r="S88" s="48"/>
      <c r="T88" s="49">
        <f t="shared" si="9"/>
      </c>
      <c r="U88" s="49"/>
    </row>
    <row r="89" spans="2:21" ht="13.5">
      <c r="B89" s="20">
        <v>81</v>
      </c>
      <c r="C89" s="46">
        <f t="shared" si="6"/>
      </c>
      <c r="D89" s="46"/>
      <c r="E89" s="20"/>
      <c r="F89" s="8"/>
      <c r="G89" s="20" t="s">
        <v>4</v>
      </c>
      <c r="H89" s="47"/>
      <c r="I89" s="47"/>
      <c r="J89" s="20"/>
      <c r="K89" s="46">
        <f t="shared" si="5"/>
      </c>
      <c r="L89" s="46"/>
      <c r="M89" s="6">
        <f t="shared" si="7"/>
      </c>
      <c r="N89" s="20"/>
      <c r="O89" s="8"/>
      <c r="P89" s="47"/>
      <c r="Q89" s="47"/>
      <c r="R89" s="48">
        <f t="shared" si="8"/>
      </c>
      <c r="S89" s="48"/>
      <c r="T89" s="49">
        <f t="shared" si="9"/>
      </c>
      <c r="U89" s="49"/>
    </row>
    <row r="90" spans="2:21" ht="13.5">
      <c r="B90" s="20">
        <v>82</v>
      </c>
      <c r="C90" s="46">
        <f t="shared" si="6"/>
      </c>
      <c r="D90" s="46"/>
      <c r="E90" s="20"/>
      <c r="F90" s="8"/>
      <c r="G90" s="20" t="s">
        <v>4</v>
      </c>
      <c r="H90" s="47"/>
      <c r="I90" s="47"/>
      <c r="J90" s="20"/>
      <c r="K90" s="46">
        <f t="shared" si="5"/>
      </c>
      <c r="L90" s="46"/>
      <c r="M90" s="6">
        <f t="shared" si="7"/>
      </c>
      <c r="N90" s="20"/>
      <c r="O90" s="8"/>
      <c r="P90" s="47"/>
      <c r="Q90" s="47"/>
      <c r="R90" s="48">
        <f t="shared" si="8"/>
      </c>
      <c r="S90" s="48"/>
      <c r="T90" s="49">
        <f t="shared" si="9"/>
      </c>
      <c r="U90" s="49"/>
    </row>
    <row r="91" spans="2:21" ht="13.5">
      <c r="B91" s="20">
        <v>83</v>
      </c>
      <c r="C91" s="46">
        <f t="shared" si="6"/>
      </c>
      <c r="D91" s="46"/>
      <c r="E91" s="20"/>
      <c r="F91" s="8"/>
      <c r="G91" s="20" t="s">
        <v>4</v>
      </c>
      <c r="H91" s="47"/>
      <c r="I91" s="47"/>
      <c r="J91" s="20"/>
      <c r="K91" s="46">
        <f t="shared" si="5"/>
      </c>
      <c r="L91" s="46"/>
      <c r="M91" s="6">
        <f t="shared" si="7"/>
      </c>
      <c r="N91" s="20"/>
      <c r="O91" s="8"/>
      <c r="P91" s="47"/>
      <c r="Q91" s="47"/>
      <c r="R91" s="48">
        <f t="shared" si="8"/>
      </c>
      <c r="S91" s="48"/>
      <c r="T91" s="49">
        <f t="shared" si="9"/>
      </c>
      <c r="U91" s="49"/>
    </row>
    <row r="92" spans="2:21" ht="13.5">
      <c r="B92" s="20">
        <v>84</v>
      </c>
      <c r="C92" s="46">
        <f t="shared" si="6"/>
      </c>
      <c r="D92" s="46"/>
      <c r="E92" s="20"/>
      <c r="F92" s="8"/>
      <c r="G92" s="20" t="s">
        <v>3</v>
      </c>
      <c r="H92" s="47"/>
      <c r="I92" s="47"/>
      <c r="J92" s="20"/>
      <c r="K92" s="46">
        <f t="shared" si="5"/>
      </c>
      <c r="L92" s="46"/>
      <c r="M92" s="6">
        <f t="shared" si="7"/>
      </c>
      <c r="N92" s="20"/>
      <c r="O92" s="8"/>
      <c r="P92" s="47"/>
      <c r="Q92" s="47"/>
      <c r="R92" s="48">
        <f t="shared" si="8"/>
      </c>
      <c r="S92" s="48"/>
      <c r="T92" s="49">
        <f t="shared" si="9"/>
      </c>
      <c r="U92" s="49"/>
    </row>
    <row r="93" spans="2:21" ht="13.5">
      <c r="B93" s="20">
        <v>85</v>
      </c>
      <c r="C93" s="46">
        <f t="shared" si="6"/>
      </c>
      <c r="D93" s="46"/>
      <c r="E93" s="20"/>
      <c r="F93" s="8"/>
      <c r="G93" s="20" t="s">
        <v>4</v>
      </c>
      <c r="H93" s="47"/>
      <c r="I93" s="47"/>
      <c r="J93" s="20"/>
      <c r="K93" s="46">
        <f t="shared" si="5"/>
      </c>
      <c r="L93" s="46"/>
      <c r="M93" s="6">
        <f t="shared" si="7"/>
      </c>
      <c r="N93" s="20"/>
      <c r="O93" s="8"/>
      <c r="P93" s="47"/>
      <c r="Q93" s="47"/>
      <c r="R93" s="48">
        <f t="shared" si="8"/>
      </c>
      <c r="S93" s="48"/>
      <c r="T93" s="49">
        <f t="shared" si="9"/>
      </c>
      <c r="U93" s="49"/>
    </row>
    <row r="94" spans="2:21" ht="13.5">
      <c r="B94" s="20">
        <v>86</v>
      </c>
      <c r="C94" s="46">
        <f t="shared" si="6"/>
      </c>
      <c r="D94" s="46"/>
      <c r="E94" s="20"/>
      <c r="F94" s="8"/>
      <c r="G94" s="20" t="s">
        <v>3</v>
      </c>
      <c r="H94" s="47"/>
      <c r="I94" s="47"/>
      <c r="J94" s="20"/>
      <c r="K94" s="46">
        <f t="shared" si="5"/>
      </c>
      <c r="L94" s="46"/>
      <c r="M94" s="6">
        <f t="shared" si="7"/>
      </c>
      <c r="N94" s="20"/>
      <c r="O94" s="8"/>
      <c r="P94" s="47"/>
      <c r="Q94" s="47"/>
      <c r="R94" s="48">
        <f t="shared" si="8"/>
      </c>
      <c r="S94" s="48"/>
      <c r="T94" s="49">
        <f t="shared" si="9"/>
      </c>
      <c r="U94" s="49"/>
    </row>
    <row r="95" spans="2:21" ht="13.5">
      <c r="B95" s="20">
        <v>87</v>
      </c>
      <c r="C95" s="46">
        <f t="shared" si="6"/>
      </c>
      <c r="D95" s="46"/>
      <c r="E95" s="20"/>
      <c r="F95" s="8"/>
      <c r="G95" s="20" t="s">
        <v>4</v>
      </c>
      <c r="H95" s="47"/>
      <c r="I95" s="47"/>
      <c r="J95" s="20"/>
      <c r="K95" s="46">
        <f t="shared" si="5"/>
      </c>
      <c r="L95" s="46"/>
      <c r="M95" s="6">
        <f t="shared" si="7"/>
      </c>
      <c r="N95" s="20"/>
      <c r="O95" s="8"/>
      <c r="P95" s="47"/>
      <c r="Q95" s="47"/>
      <c r="R95" s="48">
        <f t="shared" si="8"/>
      </c>
      <c r="S95" s="48"/>
      <c r="T95" s="49">
        <f t="shared" si="9"/>
      </c>
      <c r="U95" s="49"/>
    </row>
    <row r="96" spans="2:21" ht="13.5">
      <c r="B96" s="20">
        <v>88</v>
      </c>
      <c r="C96" s="46">
        <f t="shared" si="6"/>
      </c>
      <c r="D96" s="46"/>
      <c r="E96" s="20"/>
      <c r="F96" s="8"/>
      <c r="G96" s="20" t="s">
        <v>3</v>
      </c>
      <c r="H96" s="47"/>
      <c r="I96" s="47"/>
      <c r="J96" s="20"/>
      <c r="K96" s="46">
        <f t="shared" si="5"/>
      </c>
      <c r="L96" s="46"/>
      <c r="M96" s="6">
        <f t="shared" si="7"/>
      </c>
      <c r="N96" s="20"/>
      <c r="O96" s="8"/>
      <c r="P96" s="47"/>
      <c r="Q96" s="47"/>
      <c r="R96" s="48">
        <f t="shared" si="8"/>
      </c>
      <c r="S96" s="48"/>
      <c r="T96" s="49">
        <f t="shared" si="9"/>
      </c>
      <c r="U96" s="49"/>
    </row>
    <row r="97" spans="2:21" ht="13.5">
      <c r="B97" s="20">
        <v>89</v>
      </c>
      <c r="C97" s="46">
        <f t="shared" si="6"/>
      </c>
      <c r="D97" s="46"/>
      <c r="E97" s="20"/>
      <c r="F97" s="8"/>
      <c r="G97" s="20" t="s">
        <v>4</v>
      </c>
      <c r="H97" s="47"/>
      <c r="I97" s="47"/>
      <c r="J97" s="20"/>
      <c r="K97" s="46">
        <f t="shared" si="5"/>
      </c>
      <c r="L97" s="46"/>
      <c r="M97" s="6">
        <f t="shared" si="7"/>
      </c>
      <c r="N97" s="20"/>
      <c r="O97" s="8"/>
      <c r="P97" s="47"/>
      <c r="Q97" s="47"/>
      <c r="R97" s="48">
        <f t="shared" si="8"/>
      </c>
      <c r="S97" s="48"/>
      <c r="T97" s="49">
        <f t="shared" si="9"/>
      </c>
      <c r="U97" s="49"/>
    </row>
    <row r="98" spans="2:21" ht="13.5">
      <c r="B98" s="20">
        <v>90</v>
      </c>
      <c r="C98" s="46">
        <f t="shared" si="6"/>
      </c>
      <c r="D98" s="46"/>
      <c r="E98" s="20"/>
      <c r="F98" s="8"/>
      <c r="G98" s="20" t="s">
        <v>3</v>
      </c>
      <c r="H98" s="47"/>
      <c r="I98" s="47"/>
      <c r="J98" s="20"/>
      <c r="K98" s="46">
        <f t="shared" si="5"/>
      </c>
      <c r="L98" s="46"/>
      <c r="M98" s="6">
        <f t="shared" si="7"/>
      </c>
      <c r="N98" s="20"/>
      <c r="O98" s="8"/>
      <c r="P98" s="47"/>
      <c r="Q98" s="47"/>
      <c r="R98" s="48">
        <f t="shared" si="8"/>
      </c>
      <c r="S98" s="48"/>
      <c r="T98" s="49">
        <f t="shared" si="9"/>
      </c>
      <c r="U98" s="49"/>
    </row>
    <row r="99" spans="2:21" ht="13.5">
      <c r="B99" s="20">
        <v>91</v>
      </c>
      <c r="C99" s="46">
        <f t="shared" si="6"/>
      </c>
      <c r="D99" s="46"/>
      <c r="E99" s="20"/>
      <c r="F99" s="8"/>
      <c r="G99" s="20" t="s">
        <v>4</v>
      </c>
      <c r="H99" s="47"/>
      <c r="I99" s="47"/>
      <c r="J99" s="20"/>
      <c r="K99" s="46">
        <f t="shared" si="5"/>
      </c>
      <c r="L99" s="46"/>
      <c r="M99" s="6">
        <f t="shared" si="7"/>
      </c>
      <c r="N99" s="20"/>
      <c r="O99" s="8"/>
      <c r="P99" s="47"/>
      <c r="Q99" s="47"/>
      <c r="R99" s="48">
        <f t="shared" si="8"/>
      </c>
      <c r="S99" s="48"/>
      <c r="T99" s="49">
        <f t="shared" si="9"/>
      </c>
      <c r="U99" s="49"/>
    </row>
    <row r="100" spans="2:21" ht="13.5">
      <c r="B100" s="20">
        <v>92</v>
      </c>
      <c r="C100" s="46">
        <f t="shared" si="6"/>
      </c>
      <c r="D100" s="46"/>
      <c r="E100" s="20"/>
      <c r="F100" s="8"/>
      <c r="G100" s="20" t="s">
        <v>4</v>
      </c>
      <c r="H100" s="47"/>
      <c r="I100" s="47"/>
      <c r="J100" s="20"/>
      <c r="K100" s="46">
        <f t="shared" si="5"/>
      </c>
      <c r="L100" s="46"/>
      <c r="M100" s="6">
        <f t="shared" si="7"/>
      </c>
      <c r="N100" s="20"/>
      <c r="O100" s="8"/>
      <c r="P100" s="47"/>
      <c r="Q100" s="47"/>
      <c r="R100" s="48">
        <f t="shared" si="8"/>
      </c>
      <c r="S100" s="48"/>
      <c r="T100" s="49">
        <f t="shared" si="9"/>
      </c>
      <c r="U100" s="49"/>
    </row>
    <row r="101" spans="2:21" ht="13.5">
      <c r="B101" s="20">
        <v>93</v>
      </c>
      <c r="C101" s="46">
        <f t="shared" si="6"/>
      </c>
      <c r="D101" s="46"/>
      <c r="E101" s="20"/>
      <c r="F101" s="8"/>
      <c r="G101" s="20" t="s">
        <v>3</v>
      </c>
      <c r="H101" s="47"/>
      <c r="I101" s="47"/>
      <c r="J101" s="20"/>
      <c r="K101" s="46">
        <f t="shared" si="5"/>
      </c>
      <c r="L101" s="46"/>
      <c r="M101" s="6">
        <f t="shared" si="7"/>
      </c>
      <c r="N101" s="20"/>
      <c r="O101" s="8"/>
      <c r="P101" s="47"/>
      <c r="Q101" s="47"/>
      <c r="R101" s="48">
        <f t="shared" si="8"/>
      </c>
      <c r="S101" s="48"/>
      <c r="T101" s="49">
        <f t="shared" si="9"/>
      </c>
      <c r="U101" s="49"/>
    </row>
    <row r="102" spans="2:21" ht="13.5">
      <c r="B102" s="20">
        <v>94</v>
      </c>
      <c r="C102" s="46">
        <f t="shared" si="6"/>
      </c>
      <c r="D102" s="46"/>
      <c r="E102" s="20"/>
      <c r="F102" s="8"/>
      <c r="G102" s="20" t="s">
        <v>3</v>
      </c>
      <c r="H102" s="47"/>
      <c r="I102" s="47"/>
      <c r="J102" s="20"/>
      <c r="K102" s="46">
        <f t="shared" si="5"/>
      </c>
      <c r="L102" s="46"/>
      <c r="M102" s="6">
        <f t="shared" si="7"/>
      </c>
      <c r="N102" s="20"/>
      <c r="O102" s="8"/>
      <c r="P102" s="47"/>
      <c r="Q102" s="47"/>
      <c r="R102" s="48">
        <f t="shared" si="8"/>
      </c>
      <c r="S102" s="48"/>
      <c r="T102" s="49">
        <f t="shared" si="9"/>
      </c>
      <c r="U102" s="49"/>
    </row>
    <row r="103" spans="2:21" ht="13.5">
      <c r="B103" s="20">
        <v>95</v>
      </c>
      <c r="C103" s="46">
        <f t="shared" si="6"/>
      </c>
      <c r="D103" s="46"/>
      <c r="E103" s="20"/>
      <c r="F103" s="8"/>
      <c r="G103" s="20" t="s">
        <v>3</v>
      </c>
      <c r="H103" s="47"/>
      <c r="I103" s="47"/>
      <c r="J103" s="20"/>
      <c r="K103" s="46">
        <f t="shared" si="5"/>
      </c>
      <c r="L103" s="46"/>
      <c r="M103" s="6">
        <f t="shared" si="7"/>
      </c>
      <c r="N103" s="20"/>
      <c r="O103" s="8"/>
      <c r="P103" s="47"/>
      <c r="Q103" s="47"/>
      <c r="R103" s="48">
        <f t="shared" si="8"/>
      </c>
      <c r="S103" s="48"/>
      <c r="T103" s="49">
        <f t="shared" si="9"/>
      </c>
      <c r="U103" s="49"/>
    </row>
    <row r="104" spans="2:21" ht="13.5">
      <c r="B104" s="20">
        <v>96</v>
      </c>
      <c r="C104" s="46">
        <f t="shared" si="6"/>
      </c>
      <c r="D104" s="46"/>
      <c r="E104" s="20"/>
      <c r="F104" s="8"/>
      <c r="G104" s="20" t="s">
        <v>4</v>
      </c>
      <c r="H104" s="47"/>
      <c r="I104" s="47"/>
      <c r="J104" s="20"/>
      <c r="K104" s="46">
        <f t="shared" si="5"/>
      </c>
      <c r="L104" s="46"/>
      <c r="M104" s="6">
        <f t="shared" si="7"/>
      </c>
      <c r="N104" s="20"/>
      <c r="O104" s="8"/>
      <c r="P104" s="47"/>
      <c r="Q104" s="47"/>
      <c r="R104" s="48">
        <f t="shared" si="8"/>
      </c>
      <c r="S104" s="48"/>
      <c r="T104" s="49">
        <f t="shared" si="9"/>
      </c>
      <c r="U104" s="49"/>
    </row>
    <row r="105" spans="2:21" ht="13.5">
      <c r="B105" s="20">
        <v>97</v>
      </c>
      <c r="C105" s="46">
        <f t="shared" si="6"/>
      </c>
      <c r="D105" s="46"/>
      <c r="E105" s="20"/>
      <c r="F105" s="8"/>
      <c r="G105" s="20" t="s">
        <v>3</v>
      </c>
      <c r="H105" s="47"/>
      <c r="I105" s="47"/>
      <c r="J105" s="20"/>
      <c r="K105" s="46">
        <f t="shared" si="5"/>
      </c>
      <c r="L105" s="46"/>
      <c r="M105" s="6">
        <f t="shared" si="7"/>
      </c>
      <c r="N105" s="20"/>
      <c r="O105" s="8"/>
      <c r="P105" s="47"/>
      <c r="Q105" s="47"/>
      <c r="R105" s="48">
        <f t="shared" si="8"/>
      </c>
      <c r="S105" s="48"/>
      <c r="T105" s="49">
        <f t="shared" si="9"/>
      </c>
      <c r="U105" s="49"/>
    </row>
    <row r="106" spans="2:21" ht="13.5">
      <c r="B106" s="20">
        <v>98</v>
      </c>
      <c r="C106" s="46">
        <f t="shared" si="6"/>
      </c>
      <c r="D106" s="46"/>
      <c r="E106" s="20"/>
      <c r="F106" s="8"/>
      <c r="G106" s="20" t="s">
        <v>4</v>
      </c>
      <c r="H106" s="47"/>
      <c r="I106" s="47"/>
      <c r="J106" s="20"/>
      <c r="K106" s="46">
        <f t="shared" si="5"/>
      </c>
      <c r="L106" s="46"/>
      <c r="M106" s="6">
        <f t="shared" si="7"/>
      </c>
      <c r="N106" s="20"/>
      <c r="O106" s="8"/>
      <c r="P106" s="47"/>
      <c r="Q106" s="47"/>
      <c r="R106" s="48">
        <f t="shared" si="8"/>
      </c>
      <c r="S106" s="48"/>
      <c r="T106" s="49">
        <f t="shared" si="9"/>
      </c>
      <c r="U106" s="49"/>
    </row>
    <row r="107" spans="2:21" ht="13.5">
      <c r="B107" s="20">
        <v>99</v>
      </c>
      <c r="C107" s="46">
        <f t="shared" si="6"/>
      </c>
      <c r="D107" s="46"/>
      <c r="E107" s="20"/>
      <c r="F107" s="8"/>
      <c r="G107" s="20" t="s">
        <v>4</v>
      </c>
      <c r="H107" s="47"/>
      <c r="I107" s="47"/>
      <c r="J107" s="20"/>
      <c r="K107" s="46">
        <f t="shared" si="5"/>
      </c>
      <c r="L107" s="46"/>
      <c r="M107" s="6">
        <f t="shared" si="7"/>
      </c>
      <c r="N107" s="20"/>
      <c r="O107" s="8"/>
      <c r="P107" s="47"/>
      <c r="Q107" s="47"/>
      <c r="R107" s="48">
        <f t="shared" si="8"/>
      </c>
      <c r="S107" s="48"/>
      <c r="T107" s="49">
        <f t="shared" si="9"/>
      </c>
      <c r="U107" s="49"/>
    </row>
    <row r="108" spans="2:21" ht="13.5">
      <c r="B108" s="20">
        <v>100</v>
      </c>
      <c r="C108" s="46">
        <f t="shared" si="6"/>
      </c>
      <c r="D108" s="46"/>
      <c r="E108" s="20"/>
      <c r="F108" s="8"/>
      <c r="G108" s="20" t="s">
        <v>3</v>
      </c>
      <c r="H108" s="47"/>
      <c r="I108" s="47"/>
      <c r="J108" s="20"/>
      <c r="K108" s="46">
        <f t="shared" si="5"/>
      </c>
      <c r="L108" s="46"/>
      <c r="M108" s="6">
        <f t="shared" si="7"/>
      </c>
      <c r="N108" s="20"/>
      <c r="O108" s="8"/>
      <c r="P108" s="47"/>
      <c r="Q108" s="47"/>
      <c r="R108" s="48">
        <f t="shared" si="8"/>
      </c>
      <c r="S108" s="48"/>
      <c r="T108" s="49">
        <f t="shared" si="9"/>
      </c>
      <c r="U108" s="4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shinya akihiro</cp:lastModifiedBy>
  <cp:lastPrinted>2015-07-15T10:17:15Z</cp:lastPrinted>
  <dcterms:created xsi:type="dcterms:W3CDTF">2013-10-09T23:04:08Z</dcterms:created>
  <dcterms:modified xsi:type="dcterms:W3CDTF">2016-06-25T04:25:48Z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